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fn.SINGLE" hidden="1">#NAME?</definedName>
    <definedName name="_xlnm.Print_Area" localSheetId="4">'DC45'!$A$1:$K$69</definedName>
    <definedName name="_xlnm.Print_Area" localSheetId="11">'DC6'!$A$1:$K$69</definedName>
    <definedName name="_xlnm.Print_Area" localSheetId="20">'DC7'!$A$1:$K$69</definedName>
    <definedName name="_xlnm.Print_Area" localSheetId="26">'DC8'!$A$1:$K$69</definedName>
    <definedName name="_xlnm.Print_Area" localSheetId="31">'DC9'!$A$1:$K$69</definedName>
    <definedName name="_xlnm.Print_Area" localSheetId="5">'NC061'!$A$1:$K$69</definedName>
    <definedName name="_xlnm.Print_Area" localSheetId="6">'NC062'!$A$1:$K$69</definedName>
    <definedName name="_xlnm.Print_Area" localSheetId="7">'NC064'!$A$1:$K$69</definedName>
    <definedName name="_xlnm.Print_Area" localSheetId="8">'NC065'!$A$1:$K$69</definedName>
    <definedName name="_xlnm.Print_Area" localSheetId="9">'NC066'!$A$1:$K$69</definedName>
    <definedName name="_xlnm.Print_Area" localSheetId="10">'NC067'!$A$1:$K$69</definedName>
    <definedName name="_xlnm.Print_Area" localSheetId="12">'NC071'!$A$1:$K$69</definedName>
    <definedName name="_xlnm.Print_Area" localSheetId="13">'NC072'!$A$1:$K$69</definedName>
    <definedName name="_xlnm.Print_Area" localSheetId="14">'NC073'!$A$1:$K$69</definedName>
    <definedName name="_xlnm.Print_Area" localSheetId="15">'NC074'!$A$1:$K$69</definedName>
    <definedName name="_xlnm.Print_Area" localSheetId="16">'NC075'!$A$1:$K$69</definedName>
    <definedName name="_xlnm.Print_Area" localSheetId="17">'NC076'!$A$1:$K$69</definedName>
    <definedName name="_xlnm.Print_Area" localSheetId="18">'NC077'!$A$1:$K$69</definedName>
    <definedName name="_xlnm.Print_Area" localSheetId="19">'NC078'!$A$1:$K$69</definedName>
    <definedName name="_xlnm.Print_Area" localSheetId="21">'NC082'!$A$1:$K$69</definedName>
    <definedName name="_xlnm.Print_Area" localSheetId="22">'NC084'!$A$1:$K$69</definedName>
    <definedName name="_xlnm.Print_Area" localSheetId="23">'NC085'!$A$1:$K$69</definedName>
    <definedName name="_xlnm.Print_Area" localSheetId="24">'NC086'!$A$1:$K$69</definedName>
    <definedName name="_xlnm.Print_Area" localSheetId="25">'NC087'!$A$1:$K$69</definedName>
    <definedName name="_xlnm.Print_Area" localSheetId="27">'NC091'!$A$1:$K$69</definedName>
    <definedName name="_xlnm.Print_Area" localSheetId="28">'NC092'!$A$1:$K$69</definedName>
    <definedName name="_xlnm.Print_Area" localSheetId="29">'NC093'!$A$1:$K$69</definedName>
    <definedName name="_xlnm.Print_Area" localSheetId="30">'NC094'!$A$1:$K$69</definedName>
    <definedName name="_xlnm.Print_Area" localSheetId="1">'NC451'!$A$1:$K$69</definedName>
    <definedName name="_xlnm.Print_Area" localSheetId="2">'NC452'!$A$1:$K$69</definedName>
    <definedName name="_xlnm.Print_Area" localSheetId="3">'NC453'!$A$1:$K$69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<sst xmlns="http://schemas.openxmlformats.org/spreadsheetml/2006/main" count="2944" uniqueCount="117">
  <si>
    <t>Northern Cape: Joe Morolong (NC451) - Table A1 Budget Summary for 4th Quarter ended 30 June 2021 (Figures Finalised as at 2021/08/25)</t>
  </si>
  <si>
    <t>Description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</si>
  <si>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</si>
  <si>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</si>
  <si>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</si>
  <si>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</si>
  <si>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</si>
  <si>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</si>
  <si>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</si>
  <si>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</si>
  <si>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</si>
  <si>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</si>
  <si>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</si>
  <si>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</si>
  <si>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</si>
  <si>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</si>
  <si>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</si>
  <si>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</si>
  <si>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</si>
  <si>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</si>
  <si>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</si>
  <si>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</si>
  <si>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</si>
  <si>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</si>
  <si>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</si>
  <si>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</si>
  <si>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</si>
  <si>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</si>
  <si>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</si>
  <si>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</si>
  <si>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</si>
  <si>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 xml:space="preserve"> 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</si>
  <si>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</si>
  <si>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</si>
  <si>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</si>
  <si>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</si>
  <si>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</si>
  <si>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</si>
  <si>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</si>
  <si>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</si>
  <si>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</si>
  <si>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</si>
  <si>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</si>
  <si>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</si>
  <si>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</si>
  <si>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</si>
  <si>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</si>
  <si>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</si>
  <si>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</si>
  <si>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</si>
  <si>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</si>
  <si>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</si>
  <si>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</si>
  <si>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</si>
  <si>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</si>
  <si>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</si>
  <si>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</si>
  <si>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</si>
  <si>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</si>
  <si>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</si>
  <si>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</si>
  <si>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</si>
  <si>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</si>
  <si>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</si>
  <si>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</si>
  <si>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</si>
  <si>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</si>
  <si>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</si>
  <si>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</si>
  <si>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</si>
  <si>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</si>
  <si>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</si>
  <si>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</si>
  <si>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</si>
  <si>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Northern Cape: Ga-Segonyana (NC452) - Table A1 Budget Summary for 4th Quarter ended 30 June 2021 (Figures Finalised as at 2021/08/25)</t>
  </si>
  <si>
    <t>Northern Cape: Gamagara (NC453) - Table A1 Budget Summary for 4th Quarter ended 30 June 2021 (Figures Finalised as at 2021/08/25)</t>
  </si>
  <si>
    <t>Northern Cape: John Taolo Gaetsewe (DC45) - Table A1 Budget Summary for 4th Quarter ended 30 June 2021 (Figures Finalised as at 2021/08/25)</t>
  </si>
  <si>
    <t>Northern Cape: Richtersveld (NC061) - Table A1 Budget Summary for 4th Quarter ended 30 June 2021 (Figures Finalised as at 2021/08/25)</t>
  </si>
  <si>
    <t>Northern Cape: Nama Khoi (NC062) - Table A1 Budget Summary for 4th Quarter ended 30 June 2021 (Figures Finalised as at 2021/08/25)</t>
  </si>
  <si>
    <t>Northern Cape: Kamiesberg (NC064) - Table A1 Budget Summary for 4th Quarter ended 30 June 2021 (Figures Finalised as at 2021/08/25)</t>
  </si>
  <si>
    <t>Northern Cape: Hantam (NC065) - Table A1 Budget Summary for 4th Quarter ended 30 June 2021 (Figures Finalised as at 2021/08/25)</t>
  </si>
  <si>
    <t>Northern Cape: Karoo Hoogland (NC066) - Table A1 Budget Summary for 4th Quarter ended 30 June 2021 (Figures Finalised as at 2021/08/25)</t>
  </si>
  <si>
    <t>Northern Cape: Khai-Ma (NC067) - Table A1 Budget Summary for 4th Quarter ended 30 June 2021 (Figures Finalised as at 2021/08/25)</t>
  </si>
  <si>
    <t>Northern Cape: Namakwa (DC6) - Table A1 Budget Summary for 4th Quarter ended 30 June 2021 (Figures Finalised as at 2021/08/25)</t>
  </si>
  <si>
    <t>Northern Cape: Ubuntu (NC071) - Table A1 Budget Summary for 4th Quarter ended 30 June 2021 (Figures Finalised as at 2021/08/25)</t>
  </si>
  <si>
    <t>Northern Cape: Umsobomvu (NC072) - Table A1 Budget Summary for 4th Quarter ended 30 June 2021 (Figures Finalised as at 2021/08/25)</t>
  </si>
  <si>
    <t>Northern Cape: Emthanjeni (NC073) - Table A1 Budget Summary for 4th Quarter ended 30 June 2021 (Figures Finalised as at 2021/08/25)</t>
  </si>
  <si>
    <t>Northern Cape: Kareeberg (NC074) - Table A1 Budget Summary for 4th Quarter ended 30 June 2021 (Figures Finalised as at 2021/08/25)</t>
  </si>
  <si>
    <t>Northern Cape: Renosterberg (NC075) - Table A1 Budget Summary for 4th Quarter ended 30 June 2021 (Figures Finalised as at 2021/08/25)</t>
  </si>
  <si>
    <t>Northern Cape: Thembelihle (NC076) - Table A1 Budget Summary for 4th Quarter ended 30 June 2021 (Figures Finalised as at 2021/08/25)</t>
  </si>
  <si>
    <t>Northern Cape: Siyathemba (NC077) - Table A1 Budget Summary for 4th Quarter ended 30 June 2021 (Figures Finalised as at 2021/08/25)</t>
  </si>
  <si>
    <t>Northern Cape: Siyancuma (NC078) - Table A1 Budget Summary for 4th Quarter ended 30 June 2021 (Figures Finalised as at 2021/08/25)</t>
  </si>
  <si>
    <t>Northern Cape: Pixley Ka Seme (NC) (DC7) - Table A1 Budget Summary for 4th Quarter ended 30 June 2021 (Figures Finalised as at 2021/08/25)</t>
  </si>
  <si>
    <t>Northern Cape: !Kai! Garib (NC082) - Table A1 Budget Summary for 4th Quarter ended 30 June 2021 (Figures Finalised as at 2021/08/25)</t>
  </si>
  <si>
    <t>Northern Cape: !Kheis (NC084) - Table A1 Budget Summary for 4th Quarter ended 30 June 2021 (Figures Finalised as at 2021/08/25)</t>
  </si>
  <si>
    <t>Northern Cape: Tsantsabane (NC085) - Table A1 Budget Summary for 4th Quarter ended 30 June 2021 (Figures Finalised as at 2021/08/25)</t>
  </si>
  <si>
    <t>Northern Cape: Kgatelopele (NC086) - Table A1 Budget Summary for 4th Quarter ended 30 June 2021 (Figures Finalised as at 2021/08/25)</t>
  </si>
  <si>
    <t>Northern Cape: Dawid Kruiper (NC087) - Table A1 Budget Summary for 4th Quarter ended 30 June 2021 (Figures Finalised as at 2021/08/25)</t>
  </si>
  <si>
    <t>Northern Cape: Z F Mgcawu (DC8) - Table A1 Budget Summary for 4th Quarter ended 30 June 2021 (Figures Finalised as at 2021/08/25)</t>
  </si>
  <si>
    <t>Northern Cape: Sol Plaatje (NC091) - Table A1 Budget Summary for 4th Quarter ended 30 June 2021 (Figures Finalised as at 2021/08/25)</t>
  </si>
  <si>
    <t>Northern Cape: Dikgatlong (NC092) - Table A1 Budget Summary for 4th Quarter ended 30 June 2021 (Figures Finalised as at 2021/08/25)</t>
  </si>
  <si>
    <t>Northern Cape: Magareng (NC093) - Table A1 Budget Summary for 4th Quarter ended 30 June 2021 (Figures Finalised as at 2021/08/25)</t>
  </si>
  <si>
    <t>Northern Cape: Phokwane (NC094) - Table A1 Budget Summary for 4th Quarter ended 30 June 2021 (Figures Finalised as at 2021/08/25)</t>
  </si>
  <si>
    <t>Northern Cape: Frances Baard (DC9) - Table A1 Budget Summary for 4th Quarter ended 30 June 2021 (Figures Finalised as at 2021/08/25)</t>
  </si>
  <si>
    <t>Summary - Table A1 Budget Summary for 4th Quarter ended 30 June 2021 (Figures Finalised as at 2021/08/25)</t>
  </si>
  <si>
    <t>Total Revenue (excluding capital transfers and contributions)</t>
  </si>
  <si>
    <t>Depreciation &amp; asset impairment</t>
  </si>
  <si>
    <t>Materials and bulk purchases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</si>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</sst>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;"/>
    <numFmt numFmtId="165" formatCode="#,##0_);\(#,##0\);0_)"/>
    <numFmt numFmtId="166" formatCode="_(* #,##0,,_);_(* \(#,##0,,\);_(* &quot;–&quot;?_);_(@_)"/>
    <numFmt numFmtId="167" formatCode="_ * #,##0_ ;_ * \-#,##0_ ;_ * &quot;-&quot;??_ ;_ @_ "/>
    <numFmt numFmtId="168" formatCode="0.0%;[Red]\(0.0%\)"/>
    <numFmt numFmtId="169" formatCode="_(* #,##0,_);_(* \(#,##0,\);_(* &quot;- &quot;?_);_(@_)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2" fillId="0" borderId="0" xfId="0" applyNumberFormat="1" applyFont="1" applyFill="1" applyAlignment="1">
      <alignment horizontal="left" wrapText="1"/>
    </xf>
    <xf numFmtId="164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68" fontId="8" fillId="0" borderId="0" xfId="57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/>
      <protection/>
    </xf>
    <xf numFmtId="169" fontId="8" fillId="0" borderId="21" xfId="0" applyNumberFormat="1" applyFont="1" applyBorder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9" fontId="8" fillId="0" borderId="22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indent="1"/>
      <protection/>
    </xf>
    <xf numFmtId="169" fontId="8" fillId="0" borderId="23" xfId="0" applyNumberFormat="1" applyFont="1" applyFill="1" applyBorder="1" applyAlignment="1" applyProtection="1">
      <alignment/>
      <protection/>
    </xf>
    <xf numFmtId="169" fontId="8" fillId="0" borderId="24" xfId="0" applyNumberFormat="1" applyFont="1" applyFill="1" applyBorder="1" applyAlignment="1" applyProtection="1">
      <alignment/>
      <protection/>
    </xf>
    <xf numFmtId="169" fontId="8" fillId="0" borderId="25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169" fontId="6" fillId="0" borderId="26" xfId="0" applyNumberFormat="1" applyFont="1" applyFill="1" applyBorder="1" applyAlignment="1" applyProtection="1">
      <alignment vertical="top"/>
      <protection/>
    </xf>
    <xf numFmtId="169" fontId="6" fillId="0" borderId="27" xfId="0" applyNumberFormat="1" applyFont="1" applyFill="1" applyBorder="1" applyAlignment="1" applyProtection="1">
      <alignment vertical="top"/>
      <protection/>
    </xf>
    <xf numFmtId="169" fontId="6" fillId="0" borderId="28" xfId="0" applyNumberFormat="1" applyFont="1" applyFill="1" applyBorder="1" applyAlignment="1" applyProtection="1">
      <alignment vertical="top"/>
      <protection/>
    </xf>
    <xf numFmtId="169" fontId="6" fillId="0" borderId="29" xfId="0" applyNumberFormat="1" applyFont="1" applyFill="1" applyBorder="1" applyAlignment="1" applyProtection="1">
      <alignment vertical="top"/>
      <protection/>
    </xf>
    <xf numFmtId="169" fontId="6" fillId="0" borderId="30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/>
      <protection/>
    </xf>
    <xf numFmtId="169" fontId="6" fillId="0" borderId="26" xfId="0" applyNumberFormat="1" applyFont="1" applyFill="1" applyBorder="1" applyAlignment="1" applyProtection="1">
      <alignment/>
      <protection/>
    </xf>
    <xf numFmtId="169" fontId="6" fillId="0" borderId="27" xfId="0" applyNumberFormat="1" applyFont="1" applyFill="1" applyBorder="1" applyAlignment="1" applyProtection="1">
      <alignment/>
      <protection/>
    </xf>
    <xf numFmtId="169" fontId="6" fillId="0" borderId="28" xfId="0" applyNumberFormat="1" applyFont="1" applyFill="1" applyBorder="1" applyAlignment="1" applyProtection="1">
      <alignment/>
      <protection/>
    </xf>
    <xf numFmtId="169" fontId="6" fillId="0" borderId="29" xfId="0" applyNumberFormat="1" applyFont="1" applyFill="1" applyBorder="1" applyAlignment="1" applyProtection="1">
      <alignment/>
      <protection/>
    </xf>
    <xf numFmtId="169" fontId="6" fillId="0" borderId="30" xfId="0" applyNumberFormat="1" applyFont="1" applyFill="1" applyBorder="1" applyAlignment="1" applyProtection="1">
      <alignment/>
      <protection/>
    </xf>
    <xf numFmtId="169" fontId="6" fillId="0" borderId="31" xfId="0" applyNumberFormat="1" applyFont="1" applyFill="1" applyBorder="1" applyAlignment="1" applyProtection="1">
      <alignment/>
      <protection/>
    </xf>
    <xf numFmtId="169" fontId="6" fillId="0" borderId="32" xfId="0" applyNumberFormat="1" applyFont="1" applyFill="1" applyBorder="1" applyAlignment="1" applyProtection="1">
      <alignment/>
      <protection/>
    </xf>
    <xf numFmtId="169" fontId="6" fillId="0" borderId="33" xfId="0" applyNumberFormat="1" applyFont="1" applyFill="1" applyBorder="1" applyAlignment="1" applyProtection="1">
      <alignment/>
      <protection/>
    </xf>
    <xf numFmtId="169" fontId="6" fillId="0" borderId="34" xfId="0" applyNumberFormat="1" applyFont="1" applyFill="1" applyBorder="1" applyAlignment="1" applyProtection="1">
      <alignment/>
      <protection/>
    </xf>
    <xf numFmtId="169" fontId="6" fillId="0" borderId="35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wrapText="1" indent="1"/>
      <protection/>
    </xf>
    <xf numFmtId="169" fontId="8" fillId="0" borderId="24" xfId="0" applyNumberFormat="1" applyFont="1" applyFill="1" applyBorder="1" applyAlignment="1" applyProtection="1">
      <alignment horizontal="left" vertical="top" wrapText="1"/>
      <protection/>
    </xf>
    <xf numFmtId="169" fontId="8" fillId="0" borderId="10" xfId="0" applyNumberFormat="1" applyFont="1" applyFill="1" applyBorder="1" applyAlignment="1" applyProtection="1">
      <alignment horizontal="left" vertical="top" wrapText="1"/>
      <protection/>
    </xf>
    <xf numFmtId="169" fontId="8" fillId="0" borderId="23" xfId="0" applyNumberFormat="1" applyFont="1" applyFill="1" applyBorder="1" applyAlignment="1" applyProtection="1">
      <alignment horizontal="left" vertical="top" wrapText="1"/>
      <protection/>
    </xf>
    <xf numFmtId="169" fontId="8" fillId="0" borderId="25" xfId="0" applyNumberFormat="1" applyFont="1" applyFill="1" applyBorder="1" applyAlignment="1" applyProtection="1">
      <alignment horizontal="left" vertical="top" wrapText="1"/>
      <protection/>
    </xf>
    <xf numFmtId="169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wrapText="1" indent="1"/>
      <protection/>
    </xf>
    <xf numFmtId="169" fontId="8" fillId="0" borderId="36" xfId="0" applyNumberFormat="1" applyFont="1" applyFill="1" applyBorder="1" applyAlignment="1" applyProtection="1">
      <alignment/>
      <protection/>
    </xf>
    <xf numFmtId="169" fontId="8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9" xfId="0" applyNumberFormat="1" applyFont="1" applyFill="1" applyBorder="1" applyAlignment="1" applyProtection="1">
      <alignment/>
      <protection/>
    </xf>
    <xf numFmtId="169" fontId="8" fillId="0" borderId="4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vertical="top" wrapText="1"/>
      <protection/>
    </xf>
    <xf numFmtId="169" fontId="6" fillId="0" borderId="31" xfId="0" applyNumberFormat="1" applyFont="1" applyFill="1" applyBorder="1" applyAlignment="1" applyProtection="1">
      <alignment vertical="top"/>
      <protection/>
    </xf>
    <xf numFmtId="169" fontId="6" fillId="0" borderId="32" xfId="0" applyNumberFormat="1" applyFont="1" applyFill="1" applyBorder="1" applyAlignment="1" applyProtection="1">
      <alignment vertical="top"/>
      <protection/>
    </xf>
    <xf numFmtId="169" fontId="6" fillId="0" borderId="33" xfId="0" applyNumberFormat="1" applyFont="1" applyFill="1" applyBorder="1" applyAlignment="1" applyProtection="1">
      <alignment vertical="top"/>
      <protection/>
    </xf>
    <xf numFmtId="169" fontId="6" fillId="0" borderId="34" xfId="0" applyNumberFormat="1" applyFont="1" applyFill="1" applyBorder="1" applyAlignment="1" applyProtection="1">
      <alignment vertical="top"/>
      <protection/>
    </xf>
    <xf numFmtId="169" fontId="6" fillId="0" borderId="35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wrapText="1"/>
      <protection/>
    </xf>
    <xf numFmtId="0" fontId="8" fillId="0" borderId="2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69" fontId="8" fillId="0" borderId="41" xfId="0" applyNumberFormat="1" applyFont="1" applyBorder="1" applyAlignment="1" applyProtection="1">
      <alignment/>
      <protection/>
    </xf>
    <xf numFmtId="169" fontId="8" fillId="0" borderId="42" xfId="0" applyNumberFormat="1" applyFont="1" applyBorder="1" applyAlignment="1" applyProtection="1">
      <alignment/>
      <protection/>
    </xf>
    <xf numFmtId="169" fontId="8" fillId="0" borderId="43" xfId="0" applyNumberFormat="1" applyFont="1" applyBorder="1" applyAlignment="1" applyProtection="1">
      <alignment/>
      <protection/>
    </xf>
    <xf numFmtId="169" fontId="8" fillId="0" borderId="44" xfId="0" applyNumberFormat="1" applyFont="1" applyBorder="1" applyAlignment="1" applyProtection="1">
      <alignment/>
      <protection/>
    </xf>
    <xf numFmtId="169" fontId="6" fillId="0" borderId="23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indent="1"/>
      <protection/>
    </xf>
    <xf numFmtId="169" fontId="6" fillId="0" borderId="21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22" xfId="0" applyNumberFormat="1" applyFont="1" applyBorder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169" fontId="8" fillId="0" borderId="16" xfId="0" applyNumberFormat="1" applyFont="1" applyBorder="1" applyAlignment="1" applyProtection="1">
      <alignment/>
      <protection/>
    </xf>
    <xf numFmtId="169" fontId="8" fillId="0" borderId="17" xfId="0" applyNumberFormat="1" applyFont="1" applyBorder="1" applyAlignment="1" applyProtection="1">
      <alignment/>
      <protection/>
    </xf>
    <xf numFmtId="169" fontId="8" fillId="0" borderId="18" xfId="0" applyNumberFormat="1" applyFont="1" applyBorder="1" applyAlignment="1" applyProtection="1">
      <alignment/>
      <protection/>
    </xf>
    <xf numFmtId="169" fontId="8" fillId="0" borderId="19" xfId="0" applyNumberFormat="1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169" fontId="8" fillId="0" borderId="16" xfId="0" applyNumberFormat="1" applyFont="1" applyFill="1" applyBorder="1" applyAlignment="1" applyProtection="1">
      <alignment/>
      <protection/>
    </xf>
    <xf numFmtId="169" fontId="8" fillId="0" borderId="17" xfId="0" applyNumberFormat="1" applyFont="1" applyFill="1" applyBorder="1" applyAlignment="1" applyProtection="1">
      <alignment/>
      <protection/>
    </xf>
    <xf numFmtId="169" fontId="8" fillId="0" borderId="18" xfId="0" applyNumberFormat="1" applyFont="1" applyFill="1" applyBorder="1" applyAlignment="1" applyProtection="1">
      <alignment/>
      <protection/>
    </xf>
    <xf numFmtId="169" fontId="8" fillId="0" borderId="19" xfId="0" applyNumberFormat="1" applyFont="1" applyFill="1" applyBorder="1" applyAlignment="1" applyProtection="1">
      <alignment/>
      <protection/>
    </xf>
    <xf numFmtId="169" fontId="8" fillId="0" borderId="21" xfId="0" applyNumberFormat="1" applyFont="1" applyFill="1" applyBorder="1" applyAlignment="1" applyProtection="1">
      <alignment/>
      <protection/>
    </xf>
    <xf numFmtId="169" fontId="8" fillId="0" borderId="22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7" fillId="0" borderId="20" xfId="0" applyFont="1" applyFill="1" applyBorder="1" applyAlignment="1" applyProtection="1">
      <alignment horizontal="left" indent="1"/>
      <protection/>
    </xf>
    <xf numFmtId="166" fontId="8" fillId="0" borderId="21" xfId="0" applyNumberFormat="1" applyFont="1" applyFill="1" applyBorder="1" applyAlignment="1" applyProtection="1">
      <alignment/>
      <protection/>
    </xf>
    <xf numFmtId="166" fontId="8" fillId="0" borderId="10" xfId="0" applyNumberFormat="1" applyFont="1" applyFill="1" applyBorder="1" applyAlignment="1" applyProtection="1">
      <alignment/>
      <protection/>
    </xf>
    <xf numFmtId="166" fontId="8" fillId="0" borderId="22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2"/>
      <protection/>
    </xf>
    <xf numFmtId="167" fontId="8" fillId="0" borderId="21" xfId="42" applyNumberFormat="1" applyFont="1" applyFill="1" applyBorder="1" applyAlignment="1" applyProtection="1">
      <alignment/>
      <protection/>
    </xf>
    <xf numFmtId="167" fontId="8" fillId="0" borderId="10" xfId="42" applyNumberFormat="1" applyFont="1" applyFill="1" applyBorder="1" applyAlignment="1" applyProtection="1">
      <alignment/>
      <protection/>
    </xf>
    <xf numFmtId="167" fontId="8" fillId="0" borderId="22" xfId="42" applyNumberFormat="1" applyFont="1" applyFill="1" applyBorder="1" applyAlignment="1" applyProtection="1">
      <alignment/>
      <protection/>
    </xf>
    <xf numFmtId="167" fontId="8" fillId="0" borderId="0" xfId="42" applyNumberFormat="1" applyFont="1" applyFill="1" applyBorder="1" applyAlignment="1" applyProtection="1">
      <alignment/>
      <protection/>
    </xf>
    <xf numFmtId="166" fontId="8" fillId="0" borderId="16" xfId="0" applyNumberFormat="1" applyFont="1" applyFill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/>
      <protection/>
    </xf>
    <xf numFmtId="166" fontId="8" fillId="0" borderId="18" xfId="0" applyNumberFormat="1" applyFont="1" applyFill="1" applyBorder="1" applyAlignment="1" applyProtection="1">
      <alignment/>
      <protection/>
    </xf>
    <xf numFmtId="166" fontId="8" fillId="0" borderId="19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701134561</v>
      </c>
      <c r="C5" s="6">
        <v>945190478</v>
      </c>
      <c r="D5" s="23">
        <v>1144995363</v>
      </c>
      <c r="E5" s="24">
        <v>1402495599</v>
      </c>
      <c r="F5" s="6">
        <v>1359220810</v>
      </c>
      <c r="G5" s="25">
        <v>1359220810</v>
      </c>
      <c r="H5" s="26">
        <v>1414028922</v>
      </c>
      <c r="I5" s="24">
        <v>1452264042</v>
      </c>
      <c r="J5" s="6">
        <v>1526428117</v>
      </c>
      <c r="K5" s="25">
        <v>1622251106</v>
      </c>
    </row>
    <row r="6" spans="1:11" ht="13.5">
      <c r="A6" s="22" t="s">
        <v>18</v>
      </c>
      <c r="B6" s="6">
        <v>1505531202</v>
      </c>
      <c r="C6" s="6">
        <v>2297879219</v>
      </c>
      <c r="D6" s="23">
        <v>2562427415</v>
      </c>
      <c r="E6" s="24">
        <v>3587881450</v>
      </c>
      <c r="F6" s="6">
        <v>3567877276</v>
      </c>
      <c r="G6" s="25">
        <v>3567877276</v>
      </c>
      <c r="H6" s="26">
        <v>3511524388</v>
      </c>
      <c r="I6" s="24">
        <v>3803831885</v>
      </c>
      <c r="J6" s="6">
        <v>4018591431</v>
      </c>
      <c r="K6" s="25">
        <v>4314522304</v>
      </c>
    </row>
    <row r="7" spans="1:11" ht="13.5">
      <c r="A7" s="22" t="s">
        <v>19</v>
      </c>
      <c r="B7" s="6">
        <v>44247591</v>
      </c>
      <c r="C7" s="6">
        <v>62095814</v>
      </c>
      <c r="D7" s="23">
        <v>55289985</v>
      </c>
      <c r="E7" s="24">
        <v>43740198</v>
      </c>
      <c r="F7" s="6">
        <v>48704006</v>
      </c>
      <c r="G7" s="25">
        <v>48704006</v>
      </c>
      <c r="H7" s="26">
        <v>28857092</v>
      </c>
      <c r="I7" s="24">
        <v>42673939</v>
      </c>
      <c r="J7" s="6">
        <v>46644551</v>
      </c>
      <c r="K7" s="25">
        <v>50633006</v>
      </c>
    </row>
    <row r="8" spans="1:11" ht="13.5">
      <c r="A8" s="22" t="s">
        <v>20</v>
      </c>
      <c r="B8" s="6">
        <v>1332829963</v>
      </c>
      <c r="C8" s="6">
        <v>1779188082</v>
      </c>
      <c r="D8" s="23">
        <v>2078477513</v>
      </c>
      <c r="E8" s="24">
        <v>2197953962</v>
      </c>
      <c r="F8" s="6">
        <v>2437671417</v>
      </c>
      <c r="G8" s="25">
        <v>2437671417</v>
      </c>
      <c r="H8" s="26">
        <v>2192800346</v>
      </c>
      <c r="I8" s="24">
        <v>2276546979</v>
      </c>
      <c r="J8" s="6">
        <v>2373036097</v>
      </c>
      <c r="K8" s="25">
        <v>2366047701</v>
      </c>
    </row>
    <row r="9" spans="1:11" ht="13.5">
      <c r="A9" s="22" t="s">
        <v>21</v>
      </c>
      <c r="B9" s="6">
        <v>411669038</v>
      </c>
      <c r="C9" s="6">
        <v>393977804</v>
      </c>
      <c r="D9" s="23">
        <v>573663798</v>
      </c>
      <c r="E9" s="24">
        <v>781248375</v>
      </c>
      <c r="F9" s="6">
        <v>809608916</v>
      </c>
      <c r="G9" s="25">
        <v>809608916</v>
      </c>
      <c r="H9" s="26">
        <v>513782003</v>
      </c>
      <c r="I9" s="24">
        <v>896142660</v>
      </c>
      <c r="J9" s="6">
        <v>837592187</v>
      </c>
      <c r="K9" s="25">
        <v>862081390</v>
      </c>
    </row>
    <row r="10" spans="1:11" ht="25.5">
      <c r="A10" s="27" t="s">
        <v>105</v>
      </c>
      <c r="B10" s="28">
        <f>SUM(B5:B9)</f>
        <v>3995412355</v>
      </c>
      <c r="C10" s="29">
        <f aca="true" t="shared" si="0" ref="C10:K10">SUM(C5:C9)</f>
        <v>5478331397</v>
      </c>
      <c r="D10" s="30">
        <f t="shared" si="0"/>
        <v>6414854074</v>
      </c>
      <c r="E10" s="28">
        <f t="shared" si="0"/>
        <v>8013319584</v>
      </c>
      <c r="F10" s="29">
        <f t="shared" si="0"/>
        <v>8223082425</v>
      </c>
      <c r="G10" s="31">
        <f t="shared" si="0"/>
        <v>8223082425</v>
      </c>
      <c r="H10" s="32">
        <f t="shared" si="0"/>
        <v>7660992751</v>
      </c>
      <c r="I10" s="28">
        <f t="shared" si="0"/>
        <v>8471459505</v>
      </c>
      <c r="J10" s="29">
        <f t="shared" si="0"/>
        <v>8802292383</v>
      </c>
      <c r="K10" s="31">
        <f t="shared" si="0"/>
        <v>9215535507</v>
      </c>
    </row>
    <row r="11" spans="1:11" ht="13.5">
      <c r="A11" s="22" t="s">
        <v>22</v>
      </c>
      <c r="B11" s="6">
        <v>1575761597</v>
      </c>
      <c r="C11" s="6">
        <v>2150971770</v>
      </c>
      <c r="D11" s="23">
        <v>2276831907</v>
      </c>
      <c r="E11" s="24">
        <v>2942504608</v>
      </c>
      <c r="F11" s="6">
        <v>2941612664</v>
      </c>
      <c r="G11" s="25">
        <v>2941612664</v>
      </c>
      <c r="H11" s="26">
        <v>2949022201</v>
      </c>
      <c r="I11" s="24">
        <v>3105821570</v>
      </c>
      <c r="J11" s="6">
        <v>3254960080</v>
      </c>
      <c r="K11" s="25">
        <v>3399559357</v>
      </c>
    </row>
    <row r="12" spans="1:11" ht="13.5">
      <c r="A12" s="22" t="s">
        <v>23</v>
      </c>
      <c r="B12" s="6">
        <v>126586583</v>
      </c>
      <c r="C12" s="6">
        <v>153605693</v>
      </c>
      <c r="D12" s="23">
        <v>161081880</v>
      </c>
      <c r="E12" s="24">
        <v>191286134</v>
      </c>
      <c r="F12" s="6">
        <v>182258568</v>
      </c>
      <c r="G12" s="25">
        <v>182258568</v>
      </c>
      <c r="H12" s="26">
        <v>188685600</v>
      </c>
      <c r="I12" s="24">
        <v>191471445</v>
      </c>
      <c r="J12" s="6">
        <v>199763999</v>
      </c>
      <c r="K12" s="25">
        <v>209035908</v>
      </c>
    </row>
    <row r="13" spans="1:11" ht="13.5">
      <c r="A13" s="22" t="s">
        <v>106</v>
      </c>
      <c r="B13" s="6">
        <v>448142924</v>
      </c>
      <c r="C13" s="6">
        <v>762365305</v>
      </c>
      <c r="D13" s="23">
        <v>688238876</v>
      </c>
      <c r="E13" s="24">
        <v>605638054</v>
      </c>
      <c r="F13" s="6">
        <v>783535923</v>
      </c>
      <c r="G13" s="25">
        <v>783535923</v>
      </c>
      <c r="H13" s="26">
        <v>111888295</v>
      </c>
      <c r="I13" s="24">
        <v>812953701</v>
      </c>
      <c r="J13" s="6">
        <v>836718999</v>
      </c>
      <c r="K13" s="25">
        <v>875335623</v>
      </c>
    </row>
    <row r="14" spans="1:11" ht="13.5">
      <c r="A14" s="22" t="s">
        <v>24</v>
      </c>
      <c r="B14" s="6">
        <v>104587923</v>
      </c>
      <c r="C14" s="6">
        <v>237991918</v>
      </c>
      <c r="D14" s="23">
        <v>233714852</v>
      </c>
      <c r="E14" s="24">
        <v>131122047</v>
      </c>
      <c r="F14" s="6">
        <v>122200132</v>
      </c>
      <c r="G14" s="25">
        <v>122200132</v>
      </c>
      <c r="H14" s="26">
        <v>79458772</v>
      </c>
      <c r="I14" s="24">
        <v>104781746</v>
      </c>
      <c r="J14" s="6">
        <v>109158212</v>
      </c>
      <c r="K14" s="25">
        <v>104838053</v>
      </c>
    </row>
    <row r="15" spans="1:11" ht="13.5">
      <c r="A15" s="22" t="s">
        <v>107</v>
      </c>
      <c r="B15" s="6">
        <v>1311896067</v>
      </c>
      <c r="C15" s="6">
        <v>1696428422</v>
      </c>
      <c r="D15" s="23">
        <v>1838477526</v>
      </c>
      <c r="E15" s="24">
        <v>2307328799</v>
      </c>
      <c r="F15" s="6">
        <v>2334315487</v>
      </c>
      <c r="G15" s="25">
        <v>2334315487</v>
      </c>
      <c r="H15" s="26">
        <v>1945475419</v>
      </c>
      <c r="I15" s="24">
        <v>2497762244</v>
      </c>
      <c r="J15" s="6">
        <v>2650715902</v>
      </c>
      <c r="K15" s="25">
        <v>2830609951</v>
      </c>
    </row>
    <row r="16" spans="1:11" ht="13.5">
      <c r="A16" s="22" t="s">
        <v>20</v>
      </c>
      <c r="B16" s="6">
        <v>61991702</v>
      </c>
      <c r="C16" s="6">
        <v>40253449</v>
      </c>
      <c r="D16" s="23">
        <v>72143401</v>
      </c>
      <c r="E16" s="24">
        <v>27968215</v>
      </c>
      <c r="F16" s="6">
        <v>43910987</v>
      </c>
      <c r="G16" s="25">
        <v>43910987</v>
      </c>
      <c r="H16" s="26">
        <v>25207101</v>
      </c>
      <c r="I16" s="24">
        <v>34979149</v>
      </c>
      <c r="J16" s="6">
        <v>23831530</v>
      </c>
      <c r="K16" s="25">
        <v>24571079</v>
      </c>
    </row>
    <row r="17" spans="1:11" ht="13.5">
      <c r="A17" s="22" t="s">
        <v>25</v>
      </c>
      <c r="B17" s="6">
        <v>968715450</v>
      </c>
      <c r="C17" s="6">
        <v>1681440493</v>
      </c>
      <c r="D17" s="23">
        <v>1737585610</v>
      </c>
      <c r="E17" s="24">
        <v>1836929731</v>
      </c>
      <c r="F17" s="6">
        <v>1998471844</v>
      </c>
      <c r="G17" s="25">
        <v>1998471844</v>
      </c>
      <c r="H17" s="26">
        <v>1532927490</v>
      </c>
      <c r="I17" s="24">
        <v>1948754269</v>
      </c>
      <c r="J17" s="6">
        <v>2045670701</v>
      </c>
      <c r="K17" s="25">
        <v>2089077701</v>
      </c>
    </row>
    <row r="18" spans="1:11" ht="13.5">
      <c r="A18" s="33" t="s">
        <v>26</v>
      </c>
      <c r="B18" s="34">
        <f>SUM(B11:B17)</f>
        <v>4597682246</v>
      </c>
      <c r="C18" s="35">
        <f aca="true" t="shared" si="1" ref="C18:K18">SUM(C11:C17)</f>
        <v>6723057050</v>
      </c>
      <c r="D18" s="36">
        <f t="shared" si="1"/>
        <v>7008074052</v>
      </c>
      <c r="E18" s="34">
        <f t="shared" si="1"/>
        <v>8042777588</v>
      </c>
      <c r="F18" s="35">
        <f t="shared" si="1"/>
        <v>8406305605</v>
      </c>
      <c r="G18" s="37">
        <f t="shared" si="1"/>
        <v>8406305605</v>
      </c>
      <c r="H18" s="38">
        <f t="shared" si="1"/>
        <v>6832664878</v>
      </c>
      <c r="I18" s="34">
        <f t="shared" si="1"/>
        <v>8696524124</v>
      </c>
      <c r="J18" s="35">
        <f t="shared" si="1"/>
        <v>9120819423</v>
      </c>
      <c r="K18" s="37">
        <f t="shared" si="1"/>
        <v>9533027672</v>
      </c>
    </row>
    <row r="19" spans="1:11" ht="13.5">
      <c r="A19" s="33" t="s">
        <v>27</v>
      </c>
      <c r="B19" s="39">
        <f>+B10-B18</f>
        <v>-602269891</v>
      </c>
      <c r="C19" s="40">
        <f aca="true" t="shared" si="2" ref="C19:K19">+C10-C18</f>
        <v>-1244725653</v>
      </c>
      <c r="D19" s="41">
        <f t="shared" si="2"/>
        <v>-593219978</v>
      </c>
      <c r="E19" s="39">
        <f t="shared" si="2"/>
        <v>-29458004</v>
      </c>
      <c r="F19" s="40">
        <f t="shared" si="2"/>
        <v>-183223180</v>
      </c>
      <c r="G19" s="42">
        <f t="shared" si="2"/>
        <v>-183223180</v>
      </c>
      <c r="H19" s="43">
        <f t="shared" si="2"/>
        <v>828327873</v>
      </c>
      <c r="I19" s="39">
        <f t="shared" si="2"/>
        <v>-225064619</v>
      </c>
      <c r="J19" s="40">
        <f t="shared" si="2"/>
        <v>-318527040</v>
      </c>
      <c r="K19" s="42">
        <f t="shared" si="2"/>
        <v>-317492165</v>
      </c>
    </row>
    <row r="20" spans="1:11" ht="25.5">
      <c r="A20" s="44" t="s">
        <v>28</v>
      </c>
      <c r="B20" s="45">
        <v>717832329</v>
      </c>
      <c r="C20" s="46">
        <v>918046650</v>
      </c>
      <c r="D20" s="47">
        <v>876171676</v>
      </c>
      <c r="E20" s="45">
        <v>1002975547</v>
      </c>
      <c r="F20" s="46">
        <v>1177364059</v>
      </c>
      <c r="G20" s="48">
        <v>1177364059</v>
      </c>
      <c r="H20" s="49">
        <v>510941676</v>
      </c>
      <c r="I20" s="45">
        <v>1180160790</v>
      </c>
      <c r="J20" s="46">
        <v>1109158922</v>
      </c>
      <c r="K20" s="48">
        <v>1224370623</v>
      </c>
    </row>
    <row r="21" spans="1:11" ht="63.75">
      <c r="A21" s="50" t="s">
        <v>108</v>
      </c>
      <c r="B21" s="51">
        <v>19994502</v>
      </c>
      <c r="C21" s="52">
        <v>40079119</v>
      </c>
      <c r="D21" s="53">
        <v>9540097</v>
      </c>
      <c r="E21" s="51">
        <v>74575970</v>
      </c>
      <c r="F21" s="52">
        <v>42576785</v>
      </c>
      <c r="G21" s="54">
        <v>42576785</v>
      </c>
      <c r="H21" s="55">
        <v>1977703</v>
      </c>
      <c r="I21" s="51">
        <v>3950005</v>
      </c>
      <c r="J21" s="52">
        <v>4124007</v>
      </c>
      <c r="K21" s="54">
        <v>4313095</v>
      </c>
    </row>
    <row r="22" spans="1:11" ht="25.5">
      <c r="A22" s="56" t="s">
        <v>109</v>
      </c>
      <c r="B22" s="57">
        <f>SUM(B19:B21)</f>
        <v>135556940</v>
      </c>
      <c r="C22" s="58">
        <f aca="true" t="shared" si="3" ref="C22:K22">SUM(C19:C21)</f>
        <v>-286599884</v>
      </c>
      <c r="D22" s="59">
        <f t="shared" si="3"/>
        <v>292491795</v>
      </c>
      <c r="E22" s="57">
        <f t="shared" si="3"/>
        <v>1048093513</v>
      </c>
      <c r="F22" s="58">
        <f t="shared" si="3"/>
        <v>1036717664</v>
      </c>
      <c r="G22" s="60">
        <f t="shared" si="3"/>
        <v>1036717664</v>
      </c>
      <c r="H22" s="61">
        <f t="shared" si="3"/>
        <v>1341247252</v>
      </c>
      <c r="I22" s="57">
        <f t="shared" si="3"/>
        <v>959046176</v>
      </c>
      <c r="J22" s="58">
        <f t="shared" si="3"/>
        <v>794755889</v>
      </c>
      <c r="K22" s="60">
        <f t="shared" si="3"/>
        <v>911191553</v>
      </c>
    </row>
    <row r="23" spans="1:11" ht="13.5">
      <c r="A23" s="50" t="s">
        <v>29</v>
      </c>
      <c r="B23" s="6">
        <v>-31891094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103665846</v>
      </c>
      <c r="C24" s="40">
        <f aca="true" t="shared" si="4" ref="C24:K24">SUM(C22:C23)</f>
        <v>-286599884</v>
      </c>
      <c r="D24" s="41">
        <f t="shared" si="4"/>
        <v>292491795</v>
      </c>
      <c r="E24" s="39">
        <f t="shared" si="4"/>
        <v>1048093513</v>
      </c>
      <c r="F24" s="40">
        <f t="shared" si="4"/>
        <v>1036717664</v>
      </c>
      <c r="G24" s="42">
        <f t="shared" si="4"/>
        <v>1036717664</v>
      </c>
      <c r="H24" s="43">
        <f t="shared" si="4"/>
        <v>1341247252</v>
      </c>
      <c r="I24" s="39">
        <f t="shared" si="4"/>
        <v>959046176</v>
      </c>
      <c r="J24" s="40">
        <f t="shared" si="4"/>
        <v>794755889</v>
      </c>
      <c r="K24" s="42">
        <f t="shared" si="4"/>
        <v>911191553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1003899425</v>
      </c>
      <c r="C27" s="7">
        <v>1208441754</v>
      </c>
      <c r="D27" s="69">
        <v>987870659</v>
      </c>
      <c r="E27" s="70">
        <v>1331391684</v>
      </c>
      <c r="F27" s="7">
        <v>1433890337</v>
      </c>
      <c r="G27" s="71">
        <v>1433890337</v>
      </c>
      <c r="H27" s="72">
        <v>2193104963</v>
      </c>
      <c r="I27" s="70">
        <v>1366325074</v>
      </c>
      <c r="J27" s="7">
        <v>1287355740</v>
      </c>
      <c r="K27" s="71">
        <v>1289616602</v>
      </c>
    </row>
    <row r="28" spans="1:11" ht="13.5">
      <c r="A28" s="73" t="s">
        <v>33</v>
      </c>
      <c r="B28" s="6">
        <v>627274836</v>
      </c>
      <c r="C28" s="6">
        <v>831143960</v>
      </c>
      <c r="D28" s="23">
        <v>812560201</v>
      </c>
      <c r="E28" s="24">
        <v>1135710263</v>
      </c>
      <c r="F28" s="6">
        <v>1189627398</v>
      </c>
      <c r="G28" s="25">
        <v>1189627398</v>
      </c>
      <c r="H28" s="26">
        <v>0</v>
      </c>
      <c r="I28" s="24">
        <v>1185561514</v>
      </c>
      <c r="J28" s="6">
        <v>1185270558</v>
      </c>
      <c r="K28" s="25">
        <v>1200066788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604706</v>
      </c>
      <c r="D30" s="23">
        <v>37554</v>
      </c>
      <c r="E30" s="24">
        <v>16999990</v>
      </c>
      <c r="F30" s="6">
        <v>7000006</v>
      </c>
      <c r="G30" s="25">
        <v>7000006</v>
      </c>
      <c r="H30" s="26">
        <v>0</v>
      </c>
      <c r="I30" s="24">
        <v>15159620</v>
      </c>
      <c r="J30" s="6">
        <v>15911197</v>
      </c>
      <c r="K30" s="25">
        <v>5965869</v>
      </c>
    </row>
    <row r="31" spans="1:11" ht="13.5">
      <c r="A31" s="22" t="s">
        <v>35</v>
      </c>
      <c r="B31" s="6">
        <v>133119298</v>
      </c>
      <c r="C31" s="6">
        <v>119264601</v>
      </c>
      <c r="D31" s="23">
        <v>52991276</v>
      </c>
      <c r="E31" s="24">
        <v>157226415</v>
      </c>
      <c r="F31" s="6">
        <v>223359310</v>
      </c>
      <c r="G31" s="25">
        <v>223359310</v>
      </c>
      <c r="H31" s="26">
        <v>0</v>
      </c>
      <c r="I31" s="24">
        <v>165003937</v>
      </c>
      <c r="J31" s="6">
        <v>86173983</v>
      </c>
      <c r="K31" s="25">
        <v>83583941</v>
      </c>
    </row>
    <row r="32" spans="1:11" ht="13.5">
      <c r="A32" s="33" t="s">
        <v>36</v>
      </c>
      <c r="B32" s="7">
        <f>SUM(B28:B31)</f>
        <v>760394134</v>
      </c>
      <c r="C32" s="7">
        <f aca="true" t="shared" si="5" ref="C32:K32">SUM(C28:C31)</f>
        <v>951013267</v>
      </c>
      <c r="D32" s="69">
        <f t="shared" si="5"/>
        <v>865589031</v>
      </c>
      <c r="E32" s="70">
        <f t="shared" si="5"/>
        <v>1309936668</v>
      </c>
      <c r="F32" s="7">
        <f t="shared" si="5"/>
        <v>1419986714</v>
      </c>
      <c r="G32" s="71">
        <f t="shared" si="5"/>
        <v>1419986714</v>
      </c>
      <c r="H32" s="72">
        <f t="shared" si="5"/>
        <v>0</v>
      </c>
      <c r="I32" s="70">
        <f t="shared" si="5"/>
        <v>1365725071</v>
      </c>
      <c r="J32" s="7">
        <f t="shared" si="5"/>
        <v>1287355738</v>
      </c>
      <c r="K32" s="71">
        <f t="shared" si="5"/>
        <v>1289616598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3537232062</v>
      </c>
      <c r="C35" s="6">
        <v>15572087295</v>
      </c>
      <c r="D35" s="23">
        <v>16441596102</v>
      </c>
      <c r="E35" s="24">
        <v>17129660788</v>
      </c>
      <c r="F35" s="6">
        <v>16895722633</v>
      </c>
      <c r="G35" s="25">
        <v>16895722633</v>
      </c>
      <c r="H35" s="26">
        <v>4482916186</v>
      </c>
      <c r="I35" s="24">
        <v>16812769410</v>
      </c>
      <c r="J35" s="6">
        <v>17063673646</v>
      </c>
      <c r="K35" s="25">
        <v>17709856275</v>
      </c>
    </row>
    <row r="36" spans="1:11" ht="13.5">
      <c r="A36" s="22" t="s">
        <v>39</v>
      </c>
      <c r="B36" s="6">
        <v>12211138018</v>
      </c>
      <c r="C36" s="6">
        <v>15885221429</v>
      </c>
      <c r="D36" s="23">
        <v>16277230019</v>
      </c>
      <c r="E36" s="24">
        <v>13804171793</v>
      </c>
      <c r="F36" s="6">
        <v>16067133506</v>
      </c>
      <c r="G36" s="25">
        <v>16067133506</v>
      </c>
      <c r="H36" s="26">
        <v>10841796430</v>
      </c>
      <c r="I36" s="24">
        <v>19474977914</v>
      </c>
      <c r="J36" s="6">
        <v>19954145522</v>
      </c>
      <c r="K36" s="25">
        <v>20324743307</v>
      </c>
    </row>
    <row r="37" spans="1:11" ht="13.5">
      <c r="A37" s="22" t="s">
        <v>40</v>
      </c>
      <c r="B37" s="6">
        <v>2461587091</v>
      </c>
      <c r="C37" s="6">
        <v>16241369317</v>
      </c>
      <c r="D37" s="23">
        <v>16814026716</v>
      </c>
      <c r="E37" s="24">
        <v>15641741701</v>
      </c>
      <c r="F37" s="6">
        <v>15149205691</v>
      </c>
      <c r="G37" s="25">
        <v>15149205691</v>
      </c>
      <c r="H37" s="26">
        <v>3467420959</v>
      </c>
      <c r="I37" s="24">
        <v>16113261350</v>
      </c>
      <c r="J37" s="6">
        <v>16000148197</v>
      </c>
      <c r="K37" s="25">
        <v>16144555964</v>
      </c>
    </row>
    <row r="38" spans="1:11" ht="13.5">
      <c r="A38" s="22" t="s">
        <v>41</v>
      </c>
      <c r="B38" s="6">
        <v>1164403802</v>
      </c>
      <c r="C38" s="6">
        <v>1470833263</v>
      </c>
      <c r="D38" s="23">
        <v>1441258414</v>
      </c>
      <c r="E38" s="24">
        <v>1532411017</v>
      </c>
      <c r="F38" s="6">
        <v>1599245088</v>
      </c>
      <c r="G38" s="25">
        <v>1599245088</v>
      </c>
      <c r="H38" s="26">
        <v>1097510194</v>
      </c>
      <c r="I38" s="24">
        <v>1863448260</v>
      </c>
      <c r="J38" s="6">
        <v>1803538337</v>
      </c>
      <c r="K38" s="25">
        <v>1869256872</v>
      </c>
    </row>
    <row r="39" spans="1:11" ht="13.5">
      <c r="A39" s="22" t="s">
        <v>42</v>
      </c>
      <c r="B39" s="6">
        <v>11927011429</v>
      </c>
      <c r="C39" s="6">
        <v>13787082464</v>
      </c>
      <c r="D39" s="23">
        <v>14614985610</v>
      </c>
      <c r="E39" s="24">
        <v>13465568396</v>
      </c>
      <c r="F39" s="6">
        <v>16098233936</v>
      </c>
      <c r="G39" s="25">
        <v>16098233936</v>
      </c>
      <c r="H39" s="26">
        <v>9840841051</v>
      </c>
      <c r="I39" s="24">
        <v>18005125335</v>
      </c>
      <c r="J39" s="6">
        <v>18749750131</v>
      </c>
      <c r="K39" s="25">
        <v>19467173745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623364484</v>
      </c>
      <c r="C42" s="6">
        <v>1056228864</v>
      </c>
      <c r="D42" s="23">
        <v>1308984758</v>
      </c>
      <c r="E42" s="24">
        <v>2775378018</v>
      </c>
      <c r="F42" s="6">
        <v>2212763842</v>
      </c>
      <c r="G42" s="25">
        <v>2212763842</v>
      </c>
      <c r="H42" s="26">
        <v>2066656922</v>
      </c>
      <c r="I42" s="24">
        <v>2001135937</v>
      </c>
      <c r="J42" s="6">
        <v>1808374878</v>
      </c>
      <c r="K42" s="25">
        <v>1983353628</v>
      </c>
    </row>
    <row r="43" spans="1:11" ht="13.5">
      <c r="A43" s="22" t="s">
        <v>45</v>
      </c>
      <c r="B43" s="6">
        <v>-71497172</v>
      </c>
      <c r="C43" s="6">
        <v>-141590732</v>
      </c>
      <c r="D43" s="23">
        <v>-149816099</v>
      </c>
      <c r="E43" s="24">
        <v>-777304470</v>
      </c>
      <c r="F43" s="6">
        <v>-810674530</v>
      </c>
      <c r="G43" s="25">
        <v>-810674530</v>
      </c>
      <c r="H43" s="26">
        <v>-433955227</v>
      </c>
      <c r="I43" s="24">
        <v>-1054276759</v>
      </c>
      <c r="J43" s="6">
        <v>-905955916</v>
      </c>
      <c r="K43" s="25">
        <v>-959023791</v>
      </c>
    </row>
    <row r="44" spans="1:11" ht="13.5">
      <c r="A44" s="22" t="s">
        <v>46</v>
      </c>
      <c r="B44" s="6">
        <v>56400505</v>
      </c>
      <c r="C44" s="6">
        <v>9877118</v>
      </c>
      <c r="D44" s="23">
        <v>2246156</v>
      </c>
      <c r="E44" s="24">
        <v>219507531</v>
      </c>
      <c r="F44" s="6">
        <v>-193603403</v>
      </c>
      <c r="G44" s="25">
        <v>-193603403</v>
      </c>
      <c r="H44" s="26">
        <v>-74723737</v>
      </c>
      <c r="I44" s="24">
        <v>22917454</v>
      </c>
      <c r="J44" s="6">
        <v>2588295</v>
      </c>
      <c r="K44" s="25">
        <v>1098504</v>
      </c>
    </row>
    <row r="45" spans="1:11" ht="13.5">
      <c r="A45" s="33" t="s">
        <v>47</v>
      </c>
      <c r="B45" s="7">
        <v>1108938959</v>
      </c>
      <c r="C45" s="7">
        <v>1213733873</v>
      </c>
      <c r="D45" s="69">
        <v>1395012169</v>
      </c>
      <c r="E45" s="70">
        <v>2577316943</v>
      </c>
      <c r="F45" s="7">
        <v>1800920191</v>
      </c>
      <c r="G45" s="71">
        <v>1800920191</v>
      </c>
      <c r="H45" s="72">
        <v>2033431927</v>
      </c>
      <c r="I45" s="70">
        <v>1378217404</v>
      </c>
      <c r="J45" s="7">
        <v>1491362123</v>
      </c>
      <c r="K45" s="71">
        <v>1987512202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610586403</v>
      </c>
      <c r="C48" s="6">
        <v>275153468</v>
      </c>
      <c r="D48" s="23">
        <v>476084484</v>
      </c>
      <c r="E48" s="24">
        <v>1531043533</v>
      </c>
      <c r="F48" s="6">
        <v>1087802519</v>
      </c>
      <c r="G48" s="25">
        <v>1087802519</v>
      </c>
      <c r="H48" s="26">
        <v>645289440</v>
      </c>
      <c r="I48" s="24">
        <v>317315057</v>
      </c>
      <c r="J48" s="6">
        <v>407075308</v>
      </c>
      <c r="K48" s="25">
        <v>907639219</v>
      </c>
    </row>
    <row r="49" spans="1:11" ht="13.5">
      <c r="A49" s="22" t="s">
        <v>50</v>
      </c>
      <c r="B49" s="6">
        <f>+B75</f>
        <v>2537198467.250243</v>
      </c>
      <c r="C49" s="6">
        <f aca="true" t="shared" si="6" ref="C49:K49">+C75</f>
        <v>40650853016.11514</v>
      </c>
      <c r="D49" s="23">
        <f t="shared" si="6"/>
        <v>39712051810.5433</v>
      </c>
      <c r="E49" s="24">
        <f t="shared" si="6"/>
        <v>28687798557.08501</v>
      </c>
      <c r="F49" s="6">
        <f t="shared" si="6"/>
        <v>28136671607.654182</v>
      </c>
      <c r="G49" s="25">
        <f t="shared" si="6"/>
        <v>28136671607.654182</v>
      </c>
      <c r="H49" s="26">
        <f t="shared" si="6"/>
        <v>1166772809.324759</v>
      </c>
      <c r="I49" s="24">
        <f t="shared" si="6"/>
        <v>26963272752.749405</v>
      </c>
      <c r="J49" s="6">
        <f t="shared" si="6"/>
        <v>26718539939.14718</v>
      </c>
      <c r="K49" s="25">
        <f t="shared" si="6"/>
        <v>26548664803.355164</v>
      </c>
    </row>
    <row r="50" spans="1:11" ht="13.5">
      <c r="A50" s="33" t="s">
        <v>51</v>
      </c>
      <c r="B50" s="7">
        <f>+B48-B49</f>
        <v>-1926612064.2502432</v>
      </c>
      <c r="C50" s="7">
        <f aca="true" t="shared" si="7" ref="C50:K50">+C48-C49</f>
        <v>-40375699548.11514</v>
      </c>
      <c r="D50" s="69">
        <f t="shared" si="7"/>
        <v>-39235967326.5433</v>
      </c>
      <c r="E50" s="70">
        <f t="shared" si="7"/>
        <v>-27156755024.08501</v>
      </c>
      <c r="F50" s="7">
        <f t="shared" si="7"/>
        <v>-27048869088.654182</v>
      </c>
      <c r="G50" s="71">
        <f t="shared" si="7"/>
        <v>-27048869088.654182</v>
      </c>
      <c r="H50" s="72">
        <f t="shared" si="7"/>
        <v>-521483369.324759</v>
      </c>
      <c r="I50" s="70">
        <f t="shared" si="7"/>
        <v>-26645957695.749405</v>
      </c>
      <c r="J50" s="7">
        <f t="shared" si="7"/>
        <v>-26311464631.14718</v>
      </c>
      <c r="K50" s="71">
        <f t="shared" si="7"/>
        <v>-25641025584.355164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11763643236</v>
      </c>
      <c r="C53" s="6">
        <v>15142086834</v>
      </c>
      <c r="D53" s="23">
        <v>15330196125</v>
      </c>
      <c r="E53" s="24">
        <v>13373021090</v>
      </c>
      <c r="F53" s="6">
        <v>15566827325</v>
      </c>
      <c r="G53" s="25">
        <v>15566827325</v>
      </c>
      <c r="H53" s="26">
        <v>10249683110</v>
      </c>
      <c r="I53" s="24">
        <v>18535587197</v>
      </c>
      <c r="J53" s="6">
        <v>18972127960</v>
      </c>
      <c r="K53" s="25">
        <v>19137720644</v>
      </c>
    </row>
    <row r="54" spans="1:11" ht="13.5">
      <c r="A54" s="22" t="s">
        <v>54</v>
      </c>
      <c r="B54" s="6">
        <v>0</v>
      </c>
      <c r="C54" s="6">
        <v>737731987</v>
      </c>
      <c r="D54" s="23">
        <v>683163692</v>
      </c>
      <c r="E54" s="24">
        <v>605483867</v>
      </c>
      <c r="F54" s="6">
        <v>783381736</v>
      </c>
      <c r="G54" s="25">
        <v>783381736</v>
      </c>
      <c r="H54" s="26">
        <v>111888281</v>
      </c>
      <c r="I54" s="24">
        <v>811890267</v>
      </c>
      <c r="J54" s="6">
        <v>835617765</v>
      </c>
      <c r="K54" s="25">
        <v>874193126</v>
      </c>
    </row>
    <row r="55" spans="1:11" ht="13.5">
      <c r="A55" s="22" t="s">
        <v>55</v>
      </c>
      <c r="B55" s="6">
        <v>667308158</v>
      </c>
      <c r="C55" s="6">
        <v>700342286</v>
      </c>
      <c r="D55" s="23">
        <v>548217076</v>
      </c>
      <c r="E55" s="24">
        <v>455483744</v>
      </c>
      <c r="F55" s="6">
        <v>515508788</v>
      </c>
      <c r="G55" s="25">
        <v>515508788</v>
      </c>
      <c r="H55" s="26">
        <v>395042583</v>
      </c>
      <c r="I55" s="24">
        <v>445035561</v>
      </c>
      <c r="J55" s="6">
        <v>469969124</v>
      </c>
      <c r="K55" s="25">
        <v>464199283</v>
      </c>
    </row>
    <row r="56" spans="1:11" ht="13.5">
      <c r="A56" s="22" t="s">
        <v>56</v>
      </c>
      <c r="B56" s="6">
        <v>309180828</v>
      </c>
      <c r="C56" s="6">
        <v>309691952</v>
      </c>
      <c r="D56" s="23">
        <v>276275440</v>
      </c>
      <c r="E56" s="24">
        <v>508656028</v>
      </c>
      <c r="F56" s="6">
        <v>524775305</v>
      </c>
      <c r="G56" s="25">
        <v>524775305</v>
      </c>
      <c r="H56" s="26">
        <v>402150130</v>
      </c>
      <c r="I56" s="24">
        <v>527817007</v>
      </c>
      <c r="J56" s="6">
        <v>551537706</v>
      </c>
      <c r="K56" s="25">
        <v>576325340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54717308</v>
      </c>
      <c r="C59" s="6">
        <v>78907622</v>
      </c>
      <c r="D59" s="23">
        <v>0</v>
      </c>
      <c r="E59" s="24">
        <v>230643425</v>
      </c>
      <c r="F59" s="6">
        <v>230643425</v>
      </c>
      <c r="G59" s="25">
        <v>230643425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71482058</v>
      </c>
      <c r="C60" s="6">
        <v>73947238</v>
      </c>
      <c r="D60" s="23">
        <v>0</v>
      </c>
      <c r="E60" s="24">
        <v>95599803</v>
      </c>
      <c r="F60" s="6">
        <v>95599803</v>
      </c>
      <c r="G60" s="25">
        <v>95599803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14799</v>
      </c>
      <c r="C62" s="98">
        <v>31620</v>
      </c>
      <c r="D62" s="99">
        <v>0</v>
      </c>
      <c r="E62" s="97">
        <v>34159</v>
      </c>
      <c r="F62" s="98">
        <v>34159</v>
      </c>
      <c r="G62" s="99">
        <v>34159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12577</v>
      </c>
      <c r="C63" s="98">
        <v>10287</v>
      </c>
      <c r="D63" s="99">
        <v>0</v>
      </c>
      <c r="E63" s="97">
        <v>11272</v>
      </c>
      <c r="F63" s="98">
        <v>11272</v>
      </c>
      <c r="G63" s="99">
        <v>11272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10400</v>
      </c>
      <c r="C64" s="98">
        <v>9587</v>
      </c>
      <c r="D64" s="99">
        <v>0</v>
      </c>
      <c r="E64" s="97">
        <v>7710</v>
      </c>
      <c r="F64" s="98">
        <v>7710</v>
      </c>
      <c r="G64" s="99">
        <v>7710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45097</v>
      </c>
      <c r="C65" s="98">
        <v>46856</v>
      </c>
      <c r="D65" s="99">
        <v>0</v>
      </c>
      <c r="E65" s="97">
        <v>61344</v>
      </c>
      <c r="F65" s="98">
        <v>61344</v>
      </c>
      <c r="G65" s="99">
        <v>61344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0.11224137524350675</v>
      </c>
      <c r="C70" s="5">
        <f aca="true" t="shared" si="8" ref="C70:K70">IF(ISERROR(C71/C72),0,(C71/C72))</f>
        <v>0.07492926255579331</v>
      </c>
      <c r="D70" s="5">
        <f t="shared" si="8"/>
        <v>0.1636767566600087</v>
      </c>
      <c r="E70" s="5">
        <f t="shared" si="8"/>
        <v>0.7361410513483646</v>
      </c>
      <c r="F70" s="5">
        <f t="shared" si="8"/>
        <v>0.740756795862366</v>
      </c>
      <c r="G70" s="5">
        <f t="shared" si="8"/>
        <v>0.740756795862366</v>
      </c>
      <c r="H70" s="5">
        <f t="shared" si="8"/>
        <v>1.010900846266281</v>
      </c>
      <c r="I70" s="5">
        <f t="shared" si="8"/>
        <v>0.8586694096093128</v>
      </c>
      <c r="J70" s="5">
        <f t="shared" si="8"/>
        <v>0.8577041106966161</v>
      </c>
      <c r="K70" s="5">
        <f t="shared" si="8"/>
        <v>0.8631253407570137</v>
      </c>
    </row>
    <row r="71" spans="1:11" ht="12.75" hidden="1">
      <c r="A71" s="1" t="s">
        <v>112</v>
      </c>
      <c r="B71" s="2">
        <f>+B83</f>
        <v>265680126</v>
      </c>
      <c r="C71" s="2">
        <f aca="true" t="shared" si="9" ref="C71:K71">+C83</f>
        <v>258707975</v>
      </c>
      <c r="D71" s="2">
        <f t="shared" si="9"/>
        <v>641668739</v>
      </c>
      <c r="E71" s="2">
        <f t="shared" si="9"/>
        <v>3961834749</v>
      </c>
      <c r="F71" s="2">
        <f t="shared" si="9"/>
        <v>3929196436</v>
      </c>
      <c r="G71" s="2">
        <f t="shared" si="9"/>
        <v>3929196436</v>
      </c>
      <c r="H71" s="2">
        <f t="shared" si="9"/>
        <v>5173007358</v>
      </c>
      <c r="I71" s="2">
        <f t="shared" si="9"/>
        <v>4856263239</v>
      </c>
      <c r="J71" s="2">
        <f t="shared" si="9"/>
        <v>5057944791</v>
      </c>
      <c r="K71" s="2">
        <f t="shared" si="9"/>
        <v>5442713309</v>
      </c>
    </row>
    <row r="72" spans="1:11" ht="12.75" hidden="1">
      <c r="A72" s="1" t="s">
        <v>113</v>
      </c>
      <c r="B72" s="2">
        <f>+B77</f>
        <v>2367042683</v>
      </c>
      <c r="C72" s="2">
        <f aca="true" t="shared" si="10" ref="C72:K72">+C77</f>
        <v>3452696132</v>
      </c>
      <c r="D72" s="2">
        <f t="shared" si="10"/>
        <v>3920341239</v>
      </c>
      <c r="E72" s="2">
        <f t="shared" si="10"/>
        <v>5381896230</v>
      </c>
      <c r="F72" s="2">
        <f t="shared" si="10"/>
        <v>5304300221</v>
      </c>
      <c r="G72" s="2">
        <f t="shared" si="10"/>
        <v>5304300221</v>
      </c>
      <c r="H72" s="2">
        <f t="shared" si="10"/>
        <v>5117225272</v>
      </c>
      <c r="I72" s="2">
        <f t="shared" si="10"/>
        <v>5655568004</v>
      </c>
      <c r="J72" s="2">
        <f t="shared" si="10"/>
        <v>5897074210</v>
      </c>
      <c r="K72" s="2">
        <f t="shared" si="10"/>
        <v>6305820316</v>
      </c>
    </row>
    <row r="73" spans="1:11" ht="12.75" hidden="1">
      <c r="A73" s="1" t="s">
        <v>114</v>
      </c>
      <c r="B73" s="2">
        <f>+B74</f>
        <v>10651707385.5</v>
      </c>
      <c r="C73" s="2">
        <f aca="true" t="shared" si="11" ref="C73:K73">+(C78+C80+C81+C82)-(B78+B80+B81+B82)</f>
        <v>12448569112</v>
      </c>
      <c r="D73" s="2">
        <f t="shared" si="11"/>
        <v>612990074</v>
      </c>
      <c r="E73" s="2">
        <f t="shared" si="11"/>
        <v>-441418605</v>
      </c>
      <c r="F73" s="2">
        <f>+(F78+F80+F81+F82)-(D78+D80+D81+D82)</f>
        <v>-127538552</v>
      </c>
      <c r="G73" s="2">
        <f>+(G78+G80+G81+G82)-(D78+D80+D81+D82)</f>
        <v>-127538552</v>
      </c>
      <c r="H73" s="2">
        <f>+(H78+H80+H81+H82)-(D78+D80+D81+D82)</f>
        <v>-11997392772</v>
      </c>
      <c r="I73" s="2">
        <f>+(I78+I80+I81+I82)-(E78+E80+E81+E82)</f>
        <v>1096081308</v>
      </c>
      <c r="J73" s="2">
        <f t="shared" si="11"/>
        <v>126264809</v>
      </c>
      <c r="K73" s="2">
        <f t="shared" si="11"/>
        <v>234201470</v>
      </c>
    </row>
    <row r="74" spans="1:11" ht="12.75" hidden="1">
      <c r="A74" s="1" t="s">
        <v>115</v>
      </c>
      <c r="B74" s="2">
        <f>+TREND(C74:E74)</f>
        <v>10651707385.5</v>
      </c>
      <c r="C74" s="2">
        <f>+C73</f>
        <v>12448569112</v>
      </c>
      <c r="D74" s="2">
        <f aca="true" t="shared" si="12" ref="D74:K74">+D73</f>
        <v>612990074</v>
      </c>
      <c r="E74" s="2">
        <f t="shared" si="12"/>
        <v>-441418605</v>
      </c>
      <c r="F74" s="2">
        <f t="shared" si="12"/>
        <v>-127538552</v>
      </c>
      <c r="G74" s="2">
        <f t="shared" si="12"/>
        <v>-127538552</v>
      </c>
      <c r="H74" s="2">
        <f t="shared" si="12"/>
        <v>-11997392772</v>
      </c>
      <c r="I74" s="2">
        <f t="shared" si="12"/>
        <v>1096081308</v>
      </c>
      <c r="J74" s="2">
        <f t="shared" si="12"/>
        <v>126264809</v>
      </c>
      <c r="K74" s="2">
        <f t="shared" si="12"/>
        <v>234201470</v>
      </c>
    </row>
    <row r="75" spans="1:11" ht="12.75" hidden="1">
      <c r="A75" s="1" t="s">
        <v>116</v>
      </c>
      <c r="B75" s="2">
        <f>+B84-(((B80+B81+B78)*B70)-B79)</f>
        <v>2537198467.250243</v>
      </c>
      <c r="C75" s="2">
        <f aca="true" t="shared" si="13" ref="C75:K75">+C84-(((C80+C81+C78)*C70)-C79)</f>
        <v>40650853016.11514</v>
      </c>
      <c r="D75" s="2">
        <f t="shared" si="13"/>
        <v>39712051810.5433</v>
      </c>
      <c r="E75" s="2">
        <f t="shared" si="13"/>
        <v>28687798557.08501</v>
      </c>
      <c r="F75" s="2">
        <f t="shared" si="13"/>
        <v>28136671607.654182</v>
      </c>
      <c r="G75" s="2">
        <f t="shared" si="13"/>
        <v>28136671607.654182</v>
      </c>
      <c r="H75" s="2">
        <f t="shared" si="13"/>
        <v>1166772809.324759</v>
      </c>
      <c r="I75" s="2">
        <f t="shared" si="13"/>
        <v>26963272752.749405</v>
      </c>
      <c r="J75" s="2">
        <f t="shared" si="13"/>
        <v>26718539939.14718</v>
      </c>
      <c r="K75" s="2">
        <f t="shared" si="13"/>
        <v>26548664803.355164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2367042683</v>
      </c>
      <c r="C77" s="3">
        <v>3452696132</v>
      </c>
      <c r="D77" s="3">
        <v>3920341239</v>
      </c>
      <c r="E77" s="3">
        <v>5381896230</v>
      </c>
      <c r="F77" s="3">
        <v>5304300221</v>
      </c>
      <c r="G77" s="3">
        <v>5304300221</v>
      </c>
      <c r="H77" s="3">
        <v>5117225272</v>
      </c>
      <c r="I77" s="3">
        <v>5655568004</v>
      </c>
      <c r="J77" s="3">
        <v>5897074210</v>
      </c>
      <c r="K77" s="3">
        <v>6305820316</v>
      </c>
    </row>
    <row r="78" spans="1:11" ht="12.75" hidden="1">
      <c r="A78" s="1" t="s">
        <v>66</v>
      </c>
      <c r="B78" s="3">
        <v>-5456104</v>
      </c>
      <c r="C78" s="3">
        <v>6264708</v>
      </c>
      <c r="D78" s="3">
        <v>7452608</v>
      </c>
      <c r="E78" s="3">
        <v>18150843</v>
      </c>
      <c r="F78" s="3">
        <v>71084693</v>
      </c>
      <c r="G78" s="3">
        <v>71084693</v>
      </c>
      <c r="H78" s="3">
        <v>-9815233</v>
      </c>
      <c r="I78" s="3">
        <v>49736764</v>
      </c>
      <c r="J78" s="3">
        <v>18612525</v>
      </c>
      <c r="K78" s="3">
        <v>50833187</v>
      </c>
    </row>
    <row r="79" spans="1:11" ht="12.75" hidden="1">
      <c r="A79" s="1" t="s">
        <v>67</v>
      </c>
      <c r="B79" s="3">
        <v>2567947273</v>
      </c>
      <c r="C79" s="3">
        <v>15872219007</v>
      </c>
      <c r="D79" s="3">
        <v>16395909774</v>
      </c>
      <c r="E79" s="3">
        <v>14922477300</v>
      </c>
      <c r="F79" s="3">
        <v>14517914615</v>
      </c>
      <c r="G79" s="3">
        <v>14517914615</v>
      </c>
      <c r="H79" s="3">
        <v>3234026501</v>
      </c>
      <c r="I79" s="3">
        <v>15517049475</v>
      </c>
      <c r="J79" s="3">
        <v>15385367248</v>
      </c>
      <c r="K79" s="3">
        <v>15512277874</v>
      </c>
    </row>
    <row r="80" spans="1:11" ht="12.75" hidden="1">
      <c r="A80" s="1" t="s">
        <v>68</v>
      </c>
      <c r="B80" s="3">
        <v>2133615081</v>
      </c>
      <c r="C80" s="3">
        <v>2372377364</v>
      </c>
      <c r="D80" s="3">
        <v>2880939298</v>
      </c>
      <c r="E80" s="3">
        <v>2193595590</v>
      </c>
      <c r="F80" s="3">
        <v>2622735267</v>
      </c>
      <c r="G80" s="3">
        <v>2622735267</v>
      </c>
      <c r="H80" s="3">
        <v>3214654421</v>
      </c>
      <c r="I80" s="3">
        <v>3252198389</v>
      </c>
      <c r="J80" s="3">
        <v>3440788582</v>
      </c>
      <c r="K80" s="3">
        <v>3622715894</v>
      </c>
    </row>
    <row r="81" spans="1:11" ht="12.75" hidden="1">
      <c r="A81" s="1" t="s">
        <v>69</v>
      </c>
      <c r="B81" s="3">
        <v>552158144</v>
      </c>
      <c r="C81" s="3">
        <v>12750918052</v>
      </c>
      <c r="D81" s="3">
        <v>12853822945</v>
      </c>
      <c r="E81" s="3">
        <v>13089221477</v>
      </c>
      <c r="F81" s="3">
        <v>12919846173</v>
      </c>
      <c r="G81" s="3">
        <v>12919846173</v>
      </c>
      <c r="H81" s="3">
        <v>539133498</v>
      </c>
      <c r="I81" s="3">
        <v>13093677052</v>
      </c>
      <c r="J81" s="3">
        <v>13061972607</v>
      </c>
      <c r="K81" s="3">
        <v>13082039156</v>
      </c>
    </row>
    <row r="82" spans="1:11" ht="12.75" hidden="1">
      <c r="A82" s="1" t="s">
        <v>70</v>
      </c>
      <c r="B82" s="3">
        <v>2173100</v>
      </c>
      <c r="C82" s="3">
        <v>1499209</v>
      </c>
      <c r="D82" s="3">
        <v>1834556</v>
      </c>
      <c r="E82" s="3">
        <v>1662892</v>
      </c>
      <c r="F82" s="3">
        <v>2844722</v>
      </c>
      <c r="G82" s="3">
        <v>2844722</v>
      </c>
      <c r="H82" s="3">
        <v>2683949</v>
      </c>
      <c r="I82" s="3">
        <v>3099905</v>
      </c>
      <c r="J82" s="3">
        <v>3603205</v>
      </c>
      <c r="K82" s="3">
        <v>3590152</v>
      </c>
    </row>
    <row r="83" spans="1:11" ht="12.75" hidden="1">
      <c r="A83" s="1" t="s">
        <v>71</v>
      </c>
      <c r="B83" s="3">
        <v>265680126</v>
      </c>
      <c r="C83" s="3">
        <v>258707975</v>
      </c>
      <c r="D83" s="3">
        <v>641668739</v>
      </c>
      <c r="E83" s="3">
        <v>3961834749</v>
      </c>
      <c r="F83" s="3">
        <v>3929196436</v>
      </c>
      <c r="G83" s="3">
        <v>3929196436</v>
      </c>
      <c r="H83" s="3">
        <v>5173007358</v>
      </c>
      <c r="I83" s="3">
        <v>4856263239</v>
      </c>
      <c r="J83" s="3">
        <v>5057944791</v>
      </c>
      <c r="K83" s="3">
        <v>5442713309</v>
      </c>
    </row>
    <row r="84" spans="1:11" ht="12.75" hidden="1">
      <c r="A84" s="1" t="s">
        <v>72</v>
      </c>
      <c r="B84" s="3">
        <v>270093674</v>
      </c>
      <c r="C84" s="3">
        <v>25912280792</v>
      </c>
      <c r="D84" s="3">
        <v>25892776706</v>
      </c>
      <c r="E84" s="3">
        <v>25028991861</v>
      </c>
      <c r="F84" s="3">
        <v>25184686289</v>
      </c>
      <c r="G84" s="3">
        <v>25184686289</v>
      </c>
      <c r="H84" s="3">
        <v>1717531465</v>
      </c>
      <c r="I84" s="3">
        <v>25524633930</v>
      </c>
      <c r="J84" s="3">
        <v>25503622840</v>
      </c>
      <c r="K84" s="3">
        <v>25498559736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6491902</v>
      </c>
      <c r="C5" s="6">
        <v>10090074</v>
      </c>
      <c r="D5" s="23">
        <v>7208523</v>
      </c>
      <c r="E5" s="24">
        <v>7468000</v>
      </c>
      <c r="F5" s="6">
        <v>7347600</v>
      </c>
      <c r="G5" s="25">
        <v>7347600</v>
      </c>
      <c r="H5" s="26">
        <v>7012084</v>
      </c>
      <c r="I5" s="24">
        <v>7824283</v>
      </c>
      <c r="J5" s="6">
        <v>8129429</v>
      </c>
      <c r="K5" s="25">
        <v>8470867</v>
      </c>
    </row>
    <row r="6" spans="1:11" ht="13.5">
      <c r="A6" s="22" t="s">
        <v>18</v>
      </c>
      <c r="B6" s="6">
        <v>16406663</v>
      </c>
      <c r="C6" s="6">
        <v>18237799</v>
      </c>
      <c r="D6" s="23">
        <v>18908967</v>
      </c>
      <c r="E6" s="24">
        <v>21593800</v>
      </c>
      <c r="F6" s="6">
        <v>21519300</v>
      </c>
      <c r="G6" s="25">
        <v>21519300</v>
      </c>
      <c r="H6" s="26">
        <v>21827112</v>
      </c>
      <c r="I6" s="24">
        <v>22808003</v>
      </c>
      <c r="J6" s="6">
        <v>23697517</v>
      </c>
      <c r="K6" s="25">
        <v>24692812</v>
      </c>
    </row>
    <row r="7" spans="1:11" ht="13.5">
      <c r="A7" s="22" t="s">
        <v>19</v>
      </c>
      <c r="B7" s="6">
        <v>317198</v>
      </c>
      <c r="C7" s="6">
        <v>761948</v>
      </c>
      <c r="D7" s="23">
        <v>269902</v>
      </c>
      <c r="E7" s="24">
        <v>297001</v>
      </c>
      <c r="F7" s="6">
        <v>237001</v>
      </c>
      <c r="G7" s="25">
        <v>237001</v>
      </c>
      <c r="H7" s="26">
        <v>68511</v>
      </c>
      <c r="I7" s="24">
        <v>305101</v>
      </c>
      <c r="J7" s="6">
        <v>317000</v>
      </c>
      <c r="K7" s="25">
        <v>330314</v>
      </c>
    </row>
    <row r="8" spans="1:11" ht="13.5">
      <c r="A8" s="22" t="s">
        <v>20</v>
      </c>
      <c r="B8" s="6">
        <v>22961271</v>
      </c>
      <c r="C8" s="6">
        <v>23597512</v>
      </c>
      <c r="D8" s="23">
        <v>26611049</v>
      </c>
      <c r="E8" s="24">
        <v>30001000</v>
      </c>
      <c r="F8" s="6">
        <v>32761000</v>
      </c>
      <c r="G8" s="25">
        <v>32761000</v>
      </c>
      <c r="H8" s="26">
        <v>29357939</v>
      </c>
      <c r="I8" s="24">
        <v>29477304</v>
      </c>
      <c r="J8" s="6">
        <v>31132060</v>
      </c>
      <c r="K8" s="25">
        <v>31377262</v>
      </c>
    </row>
    <row r="9" spans="1:11" ht="13.5">
      <c r="A9" s="22" t="s">
        <v>21</v>
      </c>
      <c r="B9" s="6">
        <v>3460410</v>
      </c>
      <c r="C9" s="6">
        <v>4519932</v>
      </c>
      <c r="D9" s="23">
        <v>4302551</v>
      </c>
      <c r="E9" s="24">
        <v>3936001</v>
      </c>
      <c r="F9" s="6">
        <v>3716004</v>
      </c>
      <c r="G9" s="25">
        <v>3716004</v>
      </c>
      <c r="H9" s="26">
        <v>3703639</v>
      </c>
      <c r="I9" s="24">
        <v>4410322</v>
      </c>
      <c r="J9" s="6">
        <v>4433750</v>
      </c>
      <c r="K9" s="25">
        <v>4619964</v>
      </c>
    </row>
    <row r="10" spans="1:11" ht="25.5">
      <c r="A10" s="27" t="s">
        <v>105</v>
      </c>
      <c r="B10" s="28">
        <f>SUM(B5:B9)</f>
        <v>49637444</v>
      </c>
      <c r="C10" s="29">
        <f aca="true" t="shared" si="0" ref="C10:K10">SUM(C5:C9)</f>
        <v>57207265</v>
      </c>
      <c r="D10" s="30">
        <f t="shared" si="0"/>
        <v>57300992</v>
      </c>
      <c r="E10" s="28">
        <f t="shared" si="0"/>
        <v>63295802</v>
      </c>
      <c r="F10" s="29">
        <f t="shared" si="0"/>
        <v>65580905</v>
      </c>
      <c r="G10" s="31">
        <f t="shared" si="0"/>
        <v>65580905</v>
      </c>
      <c r="H10" s="32">
        <f t="shared" si="0"/>
        <v>61969285</v>
      </c>
      <c r="I10" s="28">
        <f t="shared" si="0"/>
        <v>64825013</v>
      </c>
      <c r="J10" s="29">
        <f t="shared" si="0"/>
        <v>67709756</v>
      </c>
      <c r="K10" s="31">
        <f t="shared" si="0"/>
        <v>69491219</v>
      </c>
    </row>
    <row r="11" spans="1:11" ht="13.5">
      <c r="A11" s="22" t="s">
        <v>22</v>
      </c>
      <c r="B11" s="6">
        <v>21463206</v>
      </c>
      <c r="C11" s="6">
        <v>24740934</v>
      </c>
      <c r="D11" s="23">
        <v>25063087</v>
      </c>
      <c r="E11" s="24">
        <v>26968617</v>
      </c>
      <c r="F11" s="6">
        <v>28027733</v>
      </c>
      <c r="G11" s="25">
        <v>28027733</v>
      </c>
      <c r="H11" s="26">
        <v>24910853</v>
      </c>
      <c r="I11" s="24">
        <v>28375067</v>
      </c>
      <c r="J11" s="6">
        <v>30099250</v>
      </c>
      <c r="K11" s="25">
        <v>31357109</v>
      </c>
    </row>
    <row r="12" spans="1:11" ht="13.5">
      <c r="A12" s="22" t="s">
        <v>23</v>
      </c>
      <c r="B12" s="6">
        <v>2523995</v>
      </c>
      <c r="C12" s="6">
        <v>2986404</v>
      </c>
      <c r="D12" s="23">
        <v>2632723</v>
      </c>
      <c r="E12" s="24">
        <v>2763300</v>
      </c>
      <c r="F12" s="6">
        <v>2763303</v>
      </c>
      <c r="G12" s="25">
        <v>2763303</v>
      </c>
      <c r="H12" s="26">
        <v>2430630</v>
      </c>
      <c r="I12" s="24">
        <v>4119100</v>
      </c>
      <c r="J12" s="6">
        <v>4279745</v>
      </c>
      <c r="K12" s="25">
        <v>4459494</v>
      </c>
    </row>
    <row r="13" spans="1:11" ht="13.5">
      <c r="A13" s="22" t="s">
        <v>106</v>
      </c>
      <c r="B13" s="6">
        <v>8810137</v>
      </c>
      <c r="C13" s="6">
        <v>7656982</v>
      </c>
      <c r="D13" s="23">
        <v>12241650</v>
      </c>
      <c r="E13" s="24">
        <v>7500000</v>
      </c>
      <c r="F13" s="6">
        <v>7500000</v>
      </c>
      <c r="G13" s="25">
        <v>7500000</v>
      </c>
      <c r="H13" s="26">
        <v>0</v>
      </c>
      <c r="I13" s="24">
        <v>9500001</v>
      </c>
      <c r="J13" s="6">
        <v>9870501</v>
      </c>
      <c r="K13" s="25">
        <v>10285062</v>
      </c>
    </row>
    <row r="14" spans="1:11" ht="13.5">
      <c r="A14" s="22" t="s">
        <v>24</v>
      </c>
      <c r="B14" s="6">
        <v>1232372</v>
      </c>
      <c r="C14" s="6">
        <v>513937</v>
      </c>
      <c r="D14" s="23">
        <v>2909063</v>
      </c>
      <c r="E14" s="24">
        <v>134000</v>
      </c>
      <c r="F14" s="6">
        <v>134400</v>
      </c>
      <c r="G14" s="25">
        <v>134400</v>
      </c>
      <c r="H14" s="26">
        <v>89525</v>
      </c>
      <c r="I14" s="24">
        <v>90000</v>
      </c>
      <c r="J14" s="6">
        <v>93510</v>
      </c>
      <c r="K14" s="25">
        <v>97437</v>
      </c>
    </row>
    <row r="15" spans="1:11" ht="13.5">
      <c r="A15" s="22" t="s">
        <v>107</v>
      </c>
      <c r="B15" s="6">
        <v>8132660</v>
      </c>
      <c r="C15" s="6">
        <v>9641253</v>
      </c>
      <c r="D15" s="23">
        <v>10862405</v>
      </c>
      <c r="E15" s="24">
        <v>12120000</v>
      </c>
      <c r="F15" s="6">
        <v>11419600</v>
      </c>
      <c r="G15" s="25">
        <v>11419600</v>
      </c>
      <c r="H15" s="26">
        <v>11855080</v>
      </c>
      <c r="I15" s="24">
        <v>12257816</v>
      </c>
      <c r="J15" s="6">
        <v>13415362</v>
      </c>
      <c r="K15" s="25">
        <v>13978806</v>
      </c>
    </row>
    <row r="16" spans="1:11" ht="13.5">
      <c r="A16" s="22" t="s">
        <v>20</v>
      </c>
      <c r="B16" s="6">
        <v>0</v>
      </c>
      <c r="C16" s="6">
        <v>194743</v>
      </c>
      <c r="D16" s="23">
        <v>134409</v>
      </c>
      <c r="E16" s="24">
        <v>197000</v>
      </c>
      <c r="F16" s="6">
        <v>197000</v>
      </c>
      <c r="G16" s="25">
        <v>197000</v>
      </c>
      <c r="H16" s="26">
        <v>121094</v>
      </c>
      <c r="I16" s="24">
        <v>66701</v>
      </c>
      <c r="J16" s="6">
        <v>69302</v>
      </c>
      <c r="K16" s="25">
        <v>72213</v>
      </c>
    </row>
    <row r="17" spans="1:11" ht="13.5">
      <c r="A17" s="22" t="s">
        <v>25</v>
      </c>
      <c r="B17" s="6">
        <v>16074554</v>
      </c>
      <c r="C17" s="6">
        <v>13519721</v>
      </c>
      <c r="D17" s="23">
        <v>15951779</v>
      </c>
      <c r="E17" s="24">
        <v>20303124</v>
      </c>
      <c r="F17" s="6">
        <v>21462627</v>
      </c>
      <c r="G17" s="25">
        <v>21462627</v>
      </c>
      <c r="H17" s="26">
        <v>12812022</v>
      </c>
      <c r="I17" s="24">
        <v>18407517</v>
      </c>
      <c r="J17" s="6">
        <v>20377009</v>
      </c>
      <c r="K17" s="25">
        <v>21121778</v>
      </c>
    </row>
    <row r="18" spans="1:11" ht="13.5">
      <c r="A18" s="33" t="s">
        <v>26</v>
      </c>
      <c r="B18" s="34">
        <f>SUM(B11:B17)</f>
        <v>58236924</v>
      </c>
      <c r="C18" s="35">
        <f aca="true" t="shared" si="1" ref="C18:K18">SUM(C11:C17)</f>
        <v>59253974</v>
      </c>
      <c r="D18" s="36">
        <f t="shared" si="1"/>
        <v>69795116</v>
      </c>
      <c r="E18" s="34">
        <f t="shared" si="1"/>
        <v>69986041</v>
      </c>
      <c r="F18" s="35">
        <f t="shared" si="1"/>
        <v>71504663</v>
      </c>
      <c r="G18" s="37">
        <f t="shared" si="1"/>
        <v>71504663</v>
      </c>
      <c r="H18" s="38">
        <f t="shared" si="1"/>
        <v>52219204</v>
      </c>
      <c r="I18" s="34">
        <f t="shared" si="1"/>
        <v>72816202</v>
      </c>
      <c r="J18" s="35">
        <f t="shared" si="1"/>
        <v>78204679</v>
      </c>
      <c r="K18" s="37">
        <f t="shared" si="1"/>
        <v>81371899</v>
      </c>
    </row>
    <row r="19" spans="1:11" ht="13.5">
      <c r="A19" s="33" t="s">
        <v>27</v>
      </c>
      <c r="B19" s="39">
        <f>+B10-B18</f>
        <v>-8599480</v>
      </c>
      <c r="C19" s="40">
        <f aca="true" t="shared" si="2" ref="C19:K19">+C10-C18</f>
        <v>-2046709</v>
      </c>
      <c r="D19" s="41">
        <f t="shared" si="2"/>
        <v>-12494124</v>
      </c>
      <c r="E19" s="39">
        <f t="shared" si="2"/>
        <v>-6690239</v>
      </c>
      <c r="F19" s="40">
        <f t="shared" si="2"/>
        <v>-5923758</v>
      </c>
      <c r="G19" s="42">
        <f t="shared" si="2"/>
        <v>-5923758</v>
      </c>
      <c r="H19" s="43">
        <f t="shared" si="2"/>
        <v>9750081</v>
      </c>
      <c r="I19" s="39">
        <f t="shared" si="2"/>
        <v>-7991189</v>
      </c>
      <c r="J19" s="40">
        <f t="shared" si="2"/>
        <v>-10494923</v>
      </c>
      <c r="K19" s="42">
        <f t="shared" si="2"/>
        <v>-11880680</v>
      </c>
    </row>
    <row r="20" spans="1:11" ht="25.5">
      <c r="A20" s="44" t="s">
        <v>28</v>
      </c>
      <c r="B20" s="45">
        <v>21453872</v>
      </c>
      <c r="C20" s="46">
        <v>28520128</v>
      </c>
      <c r="D20" s="47">
        <v>10087000</v>
      </c>
      <c r="E20" s="45">
        <v>0</v>
      </c>
      <c r="F20" s="46">
        <v>0</v>
      </c>
      <c r="G20" s="48">
        <v>0</v>
      </c>
      <c r="H20" s="49">
        <v>5686056</v>
      </c>
      <c r="I20" s="45">
        <v>18276001</v>
      </c>
      <c r="J20" s="46">
        <v>10562000</v>
      </c>
      <c r="K20" s="48">
        <v>10734000</v>
      </c>
    </row>
    <row r="21" spans="1:11" ht="63.75">
      <c r="A21" s="50" t="s">
        <v>108</v>
      </c>
      <c r="B21" s="51">
        <v>0</v>
      </c>
      <c r="C21" s="52">
        <v>0</v>
      </c>
      <c r="D21" s="53">
        <v>242688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12854392</v>
      </c>
      <c r="C22" s="58">
        <f aca="true" t="shared" si="3" ref="C22:K22">SUM(C19:C21)</f>
        <v>26473419</v>
      </c>
      <c r="D22" s="59">
        <f t="shared" si="3"/>
        <v>-2164436</v>
      </c>
      <c r="E22" s="57">
        <f t="shared" si="3"/>
        <v>-6690239</v>
      </c>
      <c r="F22" s="58">
        <f t="shared" si="3"/>
        <v>-5923758</v>
      </c>
      <c r="G22" s="60">
        <f t="shared" si="3"/>
        <v>-5923758</v>
      </c>
      <c r="H22" s="61">
        <f t="shared" si="3"/>
        <v>15436137</v>
      </c>
      <c r="I22" s="57">
        <f t="shared" si="3"/>
        <v>10284812</v>
      </c>
      <c r="J22" s="58">
        <f t="shared" si="3"/>
        <v>67077</v>
      </c>
      <c r="K22" s="60">
        <f t="shared" si="3"/>
        <v>-1146680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12854392</v>
      </c>
      <c r="C24" s="40">
        <f aca="true" t="shared" si="4" ref="C24:K24">SUM(C22:C23)</f>
        <v>26473419</v>
      </c>
      <c r="D24" s="41">
        <f t="shared" si="4"/>
        <v>-2164436</v>
      </c>
      <c r="E24" s="39">
        <f t="shared" si="4"/>
        <v>-6690239</v>
      </c>
      <c r="F24" s="40">
        <f t="shared" si="4"/>
        <v>-5923758</v>
      </c>
      <c r="G24" s="42">
        <f t="shared" si="4"/>
        <v>-5923758</v>
      </c>
      <c r="H24" s="43">
        <f t="shared" si="4"/>
        <v>15436137</v>
      </c>
      <c r="I24" s="39">
        <f t="shared" si="4"/>
        <v>10284812</v>
      </c>
      <c r="J24" s="40">
        <f t="shared" si="4"/>
        <v>67077</v>
      </c>
      <c r="K24" s="42">
        <f t="shared" si="4"/>
        <v>-1146680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22221228</v>
      </c>
      <c r="C27" s="7">
        <v>-5923139</v>
      </c>
      <c r="D27" s="69">
        <v>0</v>
      </c>
      <c r="E27" s="70">
        <v>8125602</v>
      </c>
      <c r="F27" s="7">
        <v>9366502</v>
      </c>
      <c r="G27" s="71">
        <v>9366502</v>
      </c>
      <c r="H27" s="72">
        <v>14469912</v>
      </c>
      <c r="I27" s="70">
        <v>18346001</v>
      </c>
      <c r="J27" s="7">
        <v>10562006</v>
      </c>
      <c r="K27" s="71">
        <v>10734006</v>
      </c>
    </row>
    <row r="28" spans="1:11" ht="13.5">
      <c r="A28" s="73" t="s">
        <v>33</v>
      </c>
      <c r="B28" s="6">
        <v>20687575</v>
      </c>
      <c r="C28" s="6">
        <v>-5955086</v>
      </c>
      <c r="D28" s="23">
        <v>0</v>
      </c>
      <c r="E28" s="24">
        <v>8065102</v>
      </c>
      <c r="F28" s="6">
        <v>7966002</v>
      </c>
      <c r="G28" s="25">
        <v>7966002</v>
      </c>
      <c r="H28" s="26">
        <v>0</v>
      </c>
      <c r="I28" s="24">
        <v>18276000</v>
      </c>
      <c r="J28" s="6">
        <v>10562002</v>
      </c>
      <c r="K28" s="25">
        <v>10734002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1533653</v>
      </c>
      <c r="C31" s="6">
        <v>31947</v>
      </c>
      <c r="D31" s="23">
        <v>0</v>
      </c>
      <c r="E31" s="24">
        <v>60500</v>
      </c>
      <c r="F31" s="6">
        <v>1400500</v>
      </c>
      <c r="G31" s="25">
        <v>1400500</v>
      </c>
      <c r="H31" s="26">
        <v>0</v>
      </c>
      <c r="I31" s="24">
        <v>70001</v>
      </c>
      <c r="J31" s="6">
        <v>4</v>
      </c>
      <c r="K31" s="25">
        <v>4</v>
      </c>
    </row>
    <row r="32" spans="1:11" ht="13.5">
      <c r="A32" s="33" t="s">
        <v>36</v>
      </c>
      <c r="B32" s="7">
        <f>SUM(B28:B31)</f>
        <v>22221228</v>
      </c>
      <c r="C32" s="7">
        <f aca="true" t="shared" si="5" ref="C32:K32">SUM(C28:C31)</f>
        <v>-5923139</v>
      </c>
      <c r="D32" s="69">
        <f t="shared" si="5"/>
        <v>0</v>
      </c>
      <c r="E32" s="70">
        <f t="shared" si="5"/>
        <v>8125602</v>
      </c>
      <c r="F32" s="7">
        <f t="shared" si="5"/>
        <v>9366502</v>
      </c>
      <c r="G32" s="71">
        <f t="shared" si="5"/>
        <v>9366502</v>
      </c>
      <c r="H32" s="72">
        <f t="shared" si="5"/>
        <v>0</v>
      </c>
      <c r="I32" s="70">
        <f t="shared" si="5"/>
        <v>18346001</v>
      </c>
      <c r="J32" s="7">
        <f t="shared" si="5"/>
        <v>10562006</v>
      </c>
      <c r="K32" s="71">
        <f t="shared" si="5"/>
        <v>10734006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10608984</v>
      </c>
      <c r="C35" s="6">
        <v>58221414</v>
      </c>
      <c r="D35" s="23">
        <v>23542079</v>
      </c>
      <c r="E35" s="24">
        <v>0</v>
      </c>
      <c r="F35" s="6">
        <v>17843090</v>
      </c>
      <c r="G35" s="25">
        <v>17843090</v>
      </c>
      <c r="H35" s="26">
        <v>17484112</v>
      </c>
      <c r="I35" s="24">
        <v>19239647</v>
      </c>
      <c r="J35" s="6">
        <v>20022918</v>
      </c>
      <c r="K35" s="25">
        <v>19770990</v>
      </c>
    </row>
    <row r="36" spans="1:11" ht="13.5">
      <c r="A36" s="22" t="s">
        <v>39</v>
      </c>
      <c r="B36" s="6">
        <v>204199708</v>
      </c>
      <c r="C36" s="6">
        <v>250495074</v>
      </c>
      <c r="D36" s="23">
        <v>290166514</v>
      </c>
      <c r="E36" s="24">
        <v>8125603</v>
      </c>
      <c r="F36" s="6">
        <v>244276373</v>
      </c>
      <c r="G36" s="25">
        <v>244276373</v>
      </c>
      <c r="H36" s="26">
        <v>14439378</v>
      </c>
      <c r="I36" s="24">
        <v>292814078</v>
      </c>
      <c r="J36" s="6">
        <v>288295083</v>
      </c>
      <c r="K36" s="25">
        <v>293559990</v>
      </c>
    </row>
    <row r="37" spans="1:11" ht="13.5">
      <c r="A37" s="22" t="s">
        <v>40</v>
      </c>
      <c r="B37" s="6">
        <v>23347112</v>
      </c>
      <c r="C37" s="6">
        <v>59639705</v>
      </c>
      <c r="D37" s="23">
        <v>49738318</v>
      </c>
      <c r="E37" s="24">
        <v>0</v>
      </c>
      <c r="F37" s="6">
        <v>9778001</v>
      </c>
      <c r="G37" s="25">
        <v>9778001</v>
      </c>
      <c r="H37" s="26">
        <v>16447332</v>
      </c>
      <c r="I37" s="24">
        <v>3691957</v>
      </c>
      <c r="J37" s="6">
        <v>-4593588</v>
      </c>
      <c r="K37" s="25">
        <v>-6020171</v>
      </c>
    </row>
    <row r="38" spans="1:11" ht="13.5">
      <c r="A38" s="22" t="s">
        <v>41</v>
      </c>
      <c r="B38" s="6">
        <v>47404948</v>
      </c>
      <c r="C38" s="6">
        <v>58847487</v>
      </c>
      <c r="D38" s="23">
        <v>3920243</v>
      </c>
      <c r="E38" s="24">
        <v>0</v>
      </c>
      <c r="F38" s="6">
        <v>60591030</v>
      </c>
      <c r="G38" s="25">
        <v>60591030</v>
      </c>
      <c r="H38" s="26">
        <v>0</v>
      </c>
      <c r="I38" s="24">
        <v>36746027</v>
      </c>
      <c r="J38" s="6">
        <v>38015027</v>
      </c>
      <c r="K38" s="25">
        <v>38806027</v>
      </c>
    </row>
    <row r="39" spans="1:11" ht="13.5">
      <c r="A39" s="22" t="s">
        <v>42</v>
      </c>
      <c r="B39" s="6">
        <v>131202240</v>
      </c>
      <c r="C39" s="6">
        <v>163755877</v>
      </c>
      <c r="D39" s="23">
        <v>262214468</v>
      </c>
      <c r="E39" s="24">
        <v>0</v>
      </c>
      <c r="F39" s="6">
        <v>203617941</v>
      </c>
      <c r="G39" s="25">
        <v>203617941</v>
      </c>
      <c r="H39" s="26">
        <v>40021</v>
      </c>
      <c r="I39" s="24">
        <v>264868345</v>
      </c>
      <c r="J39" s="6">
        <v>267470417</v>
      </c>
      <c r="K39" s="25">
        <v>272807076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64178150</v>
      </c>
      <c r="C42" s="6">
        <v>0</v>
      </c>
      <c r="D42" s="23">
        <v>53618966</v>
      </c>
      <c r="E42" s="24">
        <v>0</v>
      </c>
      <c r="F42" s="6">
        <v>6540213</v>
      </c>
      <c r="G42" s="25">
        <v>6540213</v>
      </c>
      <c r="H42" s="26">
        <v>54378084</v>
      </c>
      <c r="I42" s="24">
        <v>16744270</v>
      </c>
      <c r="J42" s="6">
        <v>8037863</v>
      </c>
      <c r="K42" s="25">
        <v>7366522</v>
      </c>
    </row>
    <row r="43" spans="1:11" ht="13.5">
      <c r="A43" s="22" t="s">
        <v>45</v>
      </c>
      <c r="B43" s="6">
        <v>-113759</v>
      </c>
      <c r="C43" s="6">
        <v>113759</v>
      </c>
      <c r="D43" s="23">
        <v>-13509283</v>
      </c>
      <c r="E43" s="24">
        <v>0</v>
      </c>
      <c r="F43" s="6">
        <v>-8296000</v>
      </c>
      <c r="G43" s="25">
        <v>-8296000</v>
      </c>
      <c r="H43" s="26">
        <v>-14602155</v>
      </c>
      <c r="I43" s="24">
        <v>-18388006</v>
      </c>
      <c r="J43" s="6">
        <v>-10572011</v>
      </c>
      <c r="K43" s="25">
        <v>-10744511</v>
      </c>
    </row>
    <row r="44" spans="1:11" ht="13.5">
      <c r="A44" s="22" t="s">
        <v>46</v>
      </c>
      <c r="B44" s="6">
        <v>200607</v>
      </c>
      <c r="C44" s="6">
        <v>-345409</v>
      </c>
      <c r="D44" s="23">
        <v>570120</v>
      </c>
      <c r="E44" s="24">
        <v>-425318</v>
      </c>
      <c r="F44" s="6">
        <v>240000</v>
      </c>
      <c r="G44" s="25">
        <v>240000</v>
      </c>
      <c r="H44" s="26">
        <v>0</v>
      </c>
      <c r="I44" s="24">
        <v>70016</v>
      </c>
      <c r="J44" s="6">
        <v>-2430</v>
      </c>
      <c r="K44" s="25">
        <v>15001</v>
      </c>
    </row>
    <row r="45" spans="1:11" ht="13.5">
      <c r="A45" s="33" t="s">
        <v>47</v>
      </c>
      <c r="B45" s="7">
        <v>64264998</v>
      </c>
      <c r="C45" s="7">
        <v>-157257</v>
      </c>
      <c r="D45" s="69">
        <v>46639033</v>
      </c>
      <c r="E45" s="70">
        <v>-425318</v>
      </c>
      <c r="F45" s="7">
        <v>974226</v>
      </c>
      <c r="G45" s="71">
        <v>974226</v>
      </c>
      <c r="H45" s="72">
        <v>39787769</v>
      </c>
      <c r="I45" s="70">
        <v>2700840</v>
      </c>
      <c r="J45" s="7">
        <v>-795218</v>
      </c>
      <c r="K45" s="71">
        <v>-1783628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2414449</v>
      </c>
      <c r="C48" s="6">
        <v>4988103</v>
      </c>
      <c r="D48" s="23">
        <v>4272207</v>
      </c>
      <c r="E48" s="24">
        <v>0</v>
      </c>
      <c r="F48" s="6">
        <v>3481065</v>
      </c>
      <c r="G48" s="25">
        <v>3481065</v>
      </c>
      <c r="H48" s="26">
        <v>5324548</v>
      </c>
      <c r="I48" s="24">
        <v>5100112</v>
      </c>
      <c r="J48" s="6">
        <v>5117644</v>
      </c>
      <c r="K48" s="25">
        <v>4423715</v>
      </c>
    </row>
    <row r="49" spans="1:11" ht="13.5">
      <c r="A49" s="22" t="s">
        <v>50</v>
      </c>
      <c r="B49" s="6">
        <f>+B75</f>
        <v>16108691.599531151</v>
      </c>
      <c r="C49" s="6">
        <f aca="true" t="shared" si="6" ref="C49:K49">+C75</f>
        <v>108921274</v>
      </c>
      <c r="D49" s="23">
        <f t="shared" si="6"/>
        <v>31260518.095209215</v>
      </c>
      <c r="E49" s="24">
        <f t="shared" si="6"/>
        <v>0</v>
      </c>
      <c r="F49" s="6">
        <f t="shared" si="6"/>
        <v>27007536.708489887</v>
      </c>
      <c r="G49" s="25">
        <f t="shared" si="6"/>
        <v>27007536.708489887</v>
      </c>
      <c r="H49" s="26">
        <f t="shared" si="6"/>
        <v>22573110.047361463</v>
      </c>
      <c r="I49" s="24">
        <f t="shared" si="6"/>
        <v>-9318096.35486693</v>
      </c>
      <c r="J49" s="6">
        <f t="shared" si="6"/>
        <v>-18334365.753501795</v>
      </c>
      <c r="K49" s="25">
        <f t="shared" si="6"/>
        <v>-20297003.723330557</v>
      </c>
    </row>
    <row r="50" spans="1:11" ht="13.5">
      <c r="A50" s="33" t="s">
        <v>51</v>
      </c>
      <c r="B50" s="7">
        <f>+B48-B49</f>
        <v>-13694242.599531151</v>
      </c>
      <c r="C50" s="7">
        <f aca="true" t="shared" si="7" ref="C50:K50">+C48-C49</f>
        <v>-103933171</v>
      </c>
      <c r="D50" s="69">
        <f t="shared" si="7"/>
        <v>-26988311.095209215</v>
      </c>
      <c r="E50" s="70">
        <f t="shared" si="7"/>
        <v>0</v>
      </c>
      <c r="F50" s="7">
        <f t="shared" si="7"/>
        <v>-23526471.708489887</v>
      </c>
      <c r="G50" s="71">
        <f t="shared" si="7"/>
        <v>-23526471.708489887</v>
      </c>
      <c r="H50" s="72">
        <f t="shared" si="7"/>
        <v>-17248562.047361463</v>
      </c>
      <c r="I50" s="70">
        <f t="shared" si="7"/>
        <v>14418208.35486693</v>
      </c>
      <c r="J50" s="7">
        <f t="shared" si="7"/>
        <v>23452009.753501795</v>
      </c>
      <c r="K50" s="71">
        <f t="shared" si="7"/>
        <v>24720718.723330557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204085949</v>
      </c>
      <c r="C53" s="6">
        <v>203368339</v>
      </c>
      <c r="D53" s="23">
        <v>283227760</v>
      </c>
      <c r="E53" s="24">
        <v>8125603</v>
      </c>
      <c r="F53" s="6">
        <v>240560363</v>
      </c>
      <c r="G53" s="25">
        <v>240560363</v>
      </c>
      <c r="H53" s="26">
        <v>14439378</v>
      </c>
      <c r="I53" s="24">
        <v>292640068</v>
      </c>
      <c r="J53" s="6">
        <v>288111072</v>
      </c>
      <c r="K53" s="25">
        <v>293365480</v>
      </c>
    </row>
    <row r="54" spans="1:11" ht="13.5">
      <c r="A54" s="22" t="s">
        <v>54</v>
      </c>
      <c r="B54" s="6">
        <v>0</v>
      </c>
      <c r="C54" s="6">
        <v>7656982</v>
      </c>
      <c r="D54" s="23">
        <v>12241650</v>
      </c>
      <c r="E54" s="24">
        <v>7500000</v>
      </c>
      <c r="F54" s="6">
        <v>7500000</v>
      </c>
      <c r="G54" s="25">
        <v>7500000</v>
      </c>
      <c r="H54" s="26">
        <v>0</v>
      </c>
      <c r="I54" s="24">
        <v>9500001</v>
      </c>
      <c r="J54" s="6">
        <v>9870501</v>
      </c>
      <c r="K54" s="25">
        <v>10285062</v>
      </c>
    </row>
    <row r="55" spans="1:11" ht="13.5">
      <c r="A55" s="22" t="s">
        <v>55</v>
      </c>
      <c r="B55" s="6">
        <v>0</v>
      </c>
      <c r="C55" s="6">
        <v>0</v>
      </c>
      <c r="D55" s="23">
        <v>7069717</v>
      </c>
      <c r="E55" s="24">
        <v>0</v>
      </c>
      <c r="F55" s="6">
        <v>640900</v>
      </c>
      <c r="G55" s="25">
        <v>640900</v>
      </c>
      <c r="H55" s="26">
        <v>784027</v>
      </c>
      <c r="I55" s="24">
        <v>7941000</v>
      </c>
      <c r="J55" s="6">
        <v>8562000</v>
      </c>
      <c r="K55" s="25">
        <v>8734000</v>
      </c>
    </row>
    <row r="56" spans="1:11" ht="13.5">
      <c r="A56" s="22" t="s">
        <v>56</v>
      </c>
      <c r="B56" s="6">
        <v>163302</v>
      </c>
      <c r="C56" s="6">
        <v>1210219</v>
      </c>
      <c r="D56" s="23">
        <v>899262</v>
      </c>
      <c r="E56" s="24">
        <v>1320110</v>
      </c>
      <c r="F56" s="6">
        <v>1325110</v>
      </c>
      <c r="G56" s="25">
        <v>1325110</v>
      </c>
      <c r="H56" s="26">
        <v>1578036</v>
      </c>
      <c r="I56" s="24">
        <v>1546597</v>
      </c>
      <c r="J56" s="6">
        <v>1606914</v>
      </c>
      <c r="K56" s="25">
        <v>1674408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3006000</v>
      </c>
      <c r="C59" s="6">
        <v>4043000</v>
      </c>
      <c r="D59" s="23">
        <v>0</v>
      </c>
      <c r="E59" s="24">
        <v>4870600</v>
      </c>
      <c r="F59" s="6">
        <v>4870600</v>
      </c>
      <c r="G59" s="25">
        <v>4870600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505000</v>
      </c>
      <c r="C60" s="6">
        <v>4240000</v>
      </c>
      <c r="D60" s="23">
        <v>0</v>
      </c>
      <c r="E60" s="24">
        <v>1782500</v>
      </c>
      <c r="F60" s="6">
        <v>1782500</v>
      </c>
      <c r="G60" s="25">
        <v>1782500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0.7819839385634015</v>
      </c>
      <c r="C70" s="5">
        <f aca="true" t="shared" si="8" ref="C70:K70">IF(ISERROR(C71/C72),0,(C71/C72))</f>
        <v>0</v>
      </c>
      <c r="D70" s="5">
        <f t="shared" si="8"/>
        <v>1.6201562240486853</v>
      </c>
      <c r="E70" s="5">
        <f t="shared" si="8"/>
        <v>0</v>
      </c>
      <c r="F70" s="5">
        <f t="shared" si="8"/>
        <v>0.8951021930876436</v>
      </c>
      <c r="G70" s="5">
        <f t="shared" si="8"/>
        <v>0.8951021930876436</v>
      </c>
      <c r="H70" s="5">
        <f t="shared" si="8"/>
        <v>1.2594975405893285</v>
      </c>
      <c r="I70" s="5">
        <f t="shared" si="8"/>
        <v>0.8783841572048711</v>
      </c>
      <c r="J70" s="5">
        <f t="shared" si="8"/>
        <v>0.8825706024209822</v>
      </c>
      <c r="K70" s="5">
        <f t="shared" si="8"/>
        <v>0.8928371653558657</v>
      </c>
    </row>
    <row r="71" spans="1:11" ht="12.75" hidden="1">
      <c r="A71" s="1" t="s">
        <v>112</v>
      </c>
      <c r="B71" s="2">
        <f>+B83</f>
        <v>19385722</v>
      </c>
      <c r="C71" s="2">
        <f aca="true" t="shared" si="9" ref="C71:K71">+C83</f>
        <v>0</v>
      </c>
      <c r="D71" s="2">
        <f t="shared" si="9"/>
        <v>45584095</v>
      </c>
      <c r="E71" s="2">
        <f t="shared" si="9"/>
        <v>0</v>
      </c>
      <c r="F71" s="2">
        <f t="shared" si="9"/>
        <v>26872400</v>
      </c>
      <c r="G71" s="2">
        <f t="shared" si="9"/>
        <v>26872400</v>
      </c>
      <c r="H71" s="2">
        <f t="shared" si="9"/>
        <v>37670817</v>
      </c>
      <c r="I71" s="2">
        <f t="shared" si="9"/>
        <v>28428190</v>
      </c>
      <c r="J71" s="2">
        <f t="shared" si="9"/>
        <v>29546538</v>
      </c>
      <c r="K71" s="2">
        <f t="shared" si="9"/>
        <v>31145629</v>
      </c>
    </row>
    <row r="72" spans="1:11" ht="12.75" hidden="1">
      <c r="A72" s="1" t="s">
        <v>113</v>
      </c>
      <c r="B72" s="2">
        <f>+B77</f>
        <v>24790435</v>
      </c>
      <c r="C72" s="2">
        <f aca="true" t="shared" si="10" ref="C72:K72">+C77</f>
        <v>33661297</v>
      </c>
      <c r="D72" s="2">
        <f t="shared" si="10"/>
        <v>28135617</v>
      </c>
      <c r="E72" s="2">
        <f t="shared" si="10"/>
        <v>31036500</v>
      </c>
      <c r="F72" s="2">
        <f t="shared" si="10"/>
        <v>30021600</v>
      </c>
      <c r="G72" s="2">
        <f t="shared" si="10"/>
        <v>30021600</v>
      </c>
      <c r="H72" s="2">
        <f t="shared" si="10"/>
        <v>29909401</v>
      </c>
      <c r="I72" s="2">
        <f t="shared" si="10"/>
        <v>32364188</v>
      </c>
      <c r="J72" s="2">
        <f t="shared" si="10"/>
        <v>33477818</v>
      </c>
      <c r="K72" s="2">
        <f t="shared" si="10"/>
        <v>34883885</v>
      </c>
    </row>
    <row r="73" spans="1:11" ht="12.75" hidden="1">
      <c r="A73" s="1" t="s">
        <v>114</v>
      </c>
      <c r="B73" s="2">
        <f>+B74</f>
        <v>29267848.166666664</v>
      </c>
      <c r="C73" s="2">
        <f aca="true" t="shared" si="11" ref="C73:K73">+(C78+C80+C81+C82)-(B78+B80+B81+B82)</f>
        <v>44876447</v>
      </c>
      <c r="D73" s="2">
        <f t="shared" si="11"/>
        <v>-33928693</v>
      </c>
      <c r="E73" s="2">
        <f t="shared" si="11"/>
        <v>-19082240</v>
      </c>
      <c r="F73" s="2">
        <f>+(F78+F80+F81+F82)-(D78+D80+D81+D82)</f>
        <v>-4588241</v>
      </c>
      <c r="G73" s="2">
        <f>+(G78+G80+G81+G82)-(D78+D80+D81+D82)</f>
        <v>-4588241</v>
      </c>
      <c r="H73" s="2">
        <f>+(H78+H80+H81+H82)-(D78+D80+D81+D82)</f>
        <v>-6922676</v>
      </c>
      <c r="I73" s="2">
        <f>+(I78+I80+I81+I82)-(E78+E80+E81+E82)</f>
        <v>14115510</v>
      </c>
      <c r="J73" s="2">
        <f t="shared" si="11"/>
        <v>763739</v>
      </c>
      <c r="K73" s="2">
        <f t="shared" si="11"/>
        <v>412501</v>
      </c>
    </row>
    <row r="74" spans="1:11" ht="12.75" hidden="1">
      <c r="A74" s="1" t="s">
        <v>115</v>
      </c>
      <c r="B74" s="2">
        <f>+TREND(C74:E74)</f>
        <v>29267848.166666664</v>
      </c>
      <c r="C74" s="2">
        <f>+C73</f>
        <v>44876447</v>
      </c>
      <c r="D74" s="2">
        <f aca="true" t="shared" si="12" ref="D74:K74">+D73</f>
        <v>-33928693</v>
      </c>
      <c r="E74" s="2">
        <f t="shared" si="12"/>
        <v>-19082240</v>
      </c>
      <c r="F74" s="2">
        <f t="shared" si="12"/>
        <v>-4588241</v>
      </c>
      <c r="G74" s="2">
        <f t="shared" si="12"/>
        <v>-4588241</v>
      </c>
      <c r="H74" s="2">
        <f t="shared" si="12"/>
        <v>-6922676</v>
      </c>
      <c r="I74" s="2">
        <f t="shared" si="12"/>
        <v>14115510</v>
      </c>
      <c r="J74" s="2">
        <f t="shared" si="12"/>
        <v>763739</v>
      </c>
      <c r="K74" s="2">
        <f t="shared" si="12"/>
        <v>412501</v>
      </c>
    </row>
    <row r="75" spans="1:11" ht="12.75" hidden="1">
      <c r="A75" s="1" t="s">
        <v>116</v>
      </c>
      <c r="B75" s="2">
        <f>+B84-(((B80+B81+B78)*B70)-B79)</f>
        <v>16108691.599531151</v>
      </c>
      <c r="C75" s="2">
        <f aca="true" t="shared" si="13" ref="C75:K75">+C84-(((C80+C81+C78)*C70)-C79)</f>
        <v>108921274</v>
      </c>
      <c r="D75" s="2">
        <f t="shared" si="13"/>
        <v>31260518.095209215</v>
      </c>
      <c r="E75" s="2">
        <f t="shared" si="13"/>
        <v>0</v>
      </c>
      <c r="F75" s="2">
        <f t="shared" si="13"/>
        <v>27007536.708489887</v>
      </c>
      <c r="G75" s="2">
        <f t="shared" si="13"/>
        <v>27007536.708489887</v>
      </c>
      <c r="H75" s="2">
        <f t="shared" si="13"/>
        <v>22573110.047361463</v>
      </c>
      <c r="I75" s="2">
        <f t="shared" si="13"/>
        <v>-9318096.35486693</v>
      </c>
      <c r="J75" s="2">
        <f t="shared" si="13"/>
        <v>-18334365.753501795</v>
      </c>
      <c r="K75" s="2">
        <f t="shared" si="13"/>
        <v>-20297003.723330557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24790435</v>
      </c>
      <c r="C77" s="3">
        <v>33661297</v>
      </c>
      <c r="D77" s="3">
        <v>28135617</v>
      </c>
      <c r="E77" s="3">
        <v>31036500</v>
      </c>
      <c r="F77" s="3">
        <v>30021600</v>
      </c>
      <c r="G77" s="3">
        <v>30021600</v>
      </c>
      <c r="H77" s="3">
        <v>29909401</v>
      </c>
      <c r="I77" s="3">
        <v>32364188</v>
      </c>
      <c r="J77" s="3">
        <v>33477818</v>
      </c>
      <c r="K77" s="3">
        <v>34883885</v>
      </c>
    </row>
    <row r="78" spans="1:11" ht="12.75" hidden="1">
      <c r="A78" s="1" t="s">
        <v>66</v>
      </c>
      <c r="B78" s="3">
        <v>113759</v>
      </c>
      <c r="C78" s="3">
        <v>0</v>
      </c>
      <c r="D78" s="3">
        <v>0</v>
      </c>
      <c r="E78" s="3">
        <v>0</v>
      </c>
      <c r="F78" s="3">
        <v>132000</v>
      </c>
      <c r="G78" s="3">
        <v>132000</v>
      </c>
      <c r="H78" s="3">
        <v>0</v>
      </c>
      <c r="I78" s="3">
        <v>174000</v>
      </c>
      <c r="J78" s="3">
        <v>184000</v>
      </c>
      <c r="K78" s="3">
        <v>194500</v>
      </c>
    </row>
    <row r="79" spans="1:11" ht="12.75" hidden="1">
      <c r="A79" s="1" t="s">
        <v>67</v>
      </c>
      <c r="B79" s="3">
        <v>11005082</v>
      </c>
      <c r="C79" s="3">
        <v>55440388</v>
      </c>
      <c r="D79" s="3">
        <v>14820839</v>
      </c>
      <c r="E79" s="3">
        <v>0</v>
      </c>
      <c r="F79" s="3">
        <v>7235000</v>
      </c>
      <c r="G79" s="3">
        <v>7235000</v>
      </c>
      <c r="H79" s="3">
        <v>16595776</v>
      </c>
      <c r="I79" s="3">
        <v>2150690</v>
      </c>
      <c r="J79" s="3">
        <v>-6142430</v>
      </c>
      <c r="K79" s="3">
        <v>-7594014</v>
      </c>
    </row>
    <row r="80" spans="1:11" ht="12.75" hidden="1">
      <c r="A80" s="1" t="s">
        <v>68</v>
      </c>
      <c r="B80" s="3">
        <v>6431677</v>
      </c>
      <c r="C80" s="3">
        <v>40082808</v>
      </c>
      <c r="D80" s="3">
        <v>12683196</v>
      </c>
      <c r="E80" s="3">
        <v>0</v>
      </c>
      <c r="F80" s="3">
        <v>13515999</v>
      </c>
      <c r="G80" s="3">
        <v>13515999</v>
      </c>
      <c r="H80" s="3">
        <v>7371571</v>
      </c>
      <c r="I80" s="3">
        <v>13554233</v>
      </c>
      <c r="J80" s="3">
        <v>14281170</v>
      </c>
      <c r="K80" s="3">
        <v>14582171</v>
      </c>
    </row>
    <row r="81" spans="1:11" ht="12.75" hidden="1">
      <c r="A81" s="1" t="s">
        <v>69</v>
      </c>
      <c r="B81" s="3">
        <v>1589050</v>
      </c>
      <c r="C81" s="3">
        <v>12928125</v>
      </c>
      <c r="D81" s="3">
        <v>6399044</v>
      </c>
      <c r="E81" s="3">
        <v>0</v>
      </c>
      <c r="F81" s="3">
        <v>846000</v>
      </c>
      <c r="G81" s="3">
        <v>846000</v>
      </c>
      <c r="H81" s="3">
        <v>4787993</v>
      </c>
      <c r="I81" s="3">
        <v>387277</v>
      </c>
      <c r="J81" s="3">
        <v>414079</v>
      </c>
      <c r="K81" s="3">
        <v>515079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19385722</v>
      </c>
      <c r="C83" s="3">
        <v>0</v>
      </c>
      <c r="D83" s="3">
        <v>45584095</v>
      </c>
      <c r="E83" s="3">
        <v>0</v>
      </c>
      <c r="F83" s="3">
        <v>26872400</v>
      </c>
      <c r="G83" s="3">
        <v>26872400</v>
      </c>
      <c r="H83" s="3">
        <v>37670817</v>
      </c>
      <c r="I83" s="3">
        <v>28428190</v>
      </c>
      <c r="J83" s="3">
        <v>29546538</v>
      </c>
      <c r="K83" s="3">
        <v>31145629</v>
      </c>
    </row>
    <row r="84" spans="1:11" ht="12.75" hidden="1">
      <c r="A84" s="1" t="s">
        <v>72</v>
      </c>
      <c r="B84" s="3">
        <v>11464647</v>
      </c>
      <c r="C84" s="3">
        <v>53480886</v>
      </c>
      <c r="D84" s="3">
        <v>47355889</v>
      </c>
      <c r="E84" s="3">
        <v>0</v>
      </c>
      <c r="F84" s="3">
        <v>32746147</v>
      </c>
      <c r="G84" s="3">
        <v>32746147</v>
      </c>
      <c r="H84" s="3">
        <v>21292275</v>
      </c>
      <c r="I84" s="3">
        <v>930054</v>
      </c>
      <c r="J84" s="3">
        <v>940052</v>
      </c>
      <c r="K84" s="3">
        <v>950053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5053364</v>
      </c>
      <c r="C5" s="6">
        <v>5310565</v>
      </c>
      <c r="D5" s="23">
        <v>8465710</v>
      </c>
      <c r="E5" s="24">
        <v>9078790</v>
      </c>
      <c r="F5" s="6">
        <v>9103790</v>
      </c>
      <c r="G5" s="25">
        <v>9103790</v>
      </c>
      <c r="H5" s="26">
        <v>9108662</v>
      </c>
      <c r="I5" s="24">
        <v>9578109</v>
      </c>
      <c r="J5" s="6">
        <v>9980393</v>
      </c>
      <c r="K5" s="25">
        <v>10419531</v>
      </c>
    </row>
    <row r="6" spans="1:11" ht="13.5">
      <c r="A6" s="22" t="s">
        <v>18</v>
      </c>
      <c r="B6" s="6">
        <v>16320235</v>
      </c>
      <c r="C6" s="6">
        <v>16839244</v>
      </c>
      <c r="D6" s="23">
        <v>18114556</v>
      </c>
      <c r="E6" s="24">
        <v>20635596</v>
      </c>
      <c r="F6" s="6">
        <v>25874776</v>
      </c>
      <c r="G6" s="25">
        <v>25874776</v>
      </c>
      <c r="H6" s="26">
        <v>18453707</v>
      </c>
      <c r="I6" s="24">
        <v>25174259</v>
      </c>
      <c r="J6" s="6">
        <v>26231581</v>
      </c>
      <c r="K6" s="25">
        <v>27385773</v>
      </c>
    </row>
    <row r="7" spans="1:11" ht="13.5">
      <c r="A7" s="22" t="s">
        <v>19</v>
      </c>
      <c r="B7" s="6">
        <v>659591</v>
      </c>
      <c r="C7" s="6">
        <v>293490</v>
      </c>
      <c r="D7" s="23">
        <v>188876</v>
      </c>
      <c r="E7" s="24">
        <v>210800</v>
      </c>
      <c r="F7" s="6">
        <v>210800</v>
      </c>
      <c r="G7" s="25">
        <v>210800</v>
      </c>
      <c r="H7" s="26">
        <v>69262</v>
      </c>
      <c r="I7" s="24">
        <v>222183</v>
      </c>
      <c r="J7" s="6">
        <v>231515</v>
      </c>
      <c r="K7" s="25">
        <v>241702</v>
      </c>
    </row>
    <row r="8" spans="1:11" ht="13.5">
      <c r="A8" s="22" t="s">
        <v>20</v>
      </c>
      <c r="B8" s="6">
        <v>24575416</v>
      </c>
      <c r="C8" s="6">
        <v>24103978</v>
      </c>
      <c r="D8" s="23">
        <v>26890654</v>
      </c>
      <c r="E8" s="24">
        <v>25118261</v>
      </c>
      <c r="F8" s="6">
        <v>28667261</v>
      </c>
      <c r="G8" s="25">
        <v>28667261</v>
      </c>
      <c r="H8" s="26">
        <v>19524561</v>
      </c>
      <c r="I8" s="24">
        <v>26191913</v>
      </c>
      <c r="J8" s="6">
        <v>26338565</v>
      </c>
      <c r="K8" s="25">
        <v>26402925</v>
      </c>
    </row>
    <row r="9" spans="1:11" ht="13.5">
      <c r="A9" s="22" t="s">
        <v>21</v>
      </c>
      <c r="B9" s="6">
        <v>3776166</v>
      </c>
      <c r="C9" s="6">
        <v>4353746</v>
      </c>
      <c r="D9" s="23">
        <v>4502445</v>
      </c>
      <c r="E9" s="24">
        <v>4473513</v>
      </c>
      <c r="F9" s="6">
        <v>4473513</v>
      </c>
      <c r="G9" s="25">
        <v>4473513</v>
      </c>
      <c r="H9" s="26">
        <v>4079324</v>
      </c>
      <c r="I9" s="24">
        <v>5386360</v>
      </c>
      <c r="J9" s="6">
        <v>5612587</v>
      </c>
      <c r="K9" s="25">
        <v>5859542</v>
      </c>
    </row>
    <row r="10" spans="1:11" ht="25.5">
      <c r="A10" s="27" t="s">
        <v>105</v>
      </c>
      <c r="B10" s="28">
        <f>SUM(B5:B9)</f>
        <v>50384772</v>
      </c>
      <c r="C10" s="29">
        <f aca="true" t="shared" si="0" ref="C10:K10">SUM(C5:C9)</f>
        <v>50901023</v>
      </c>
      <c r="D10" s="30">
        <f t="shared" si="0"/>
        <v>58162241</v>
      </c>
      <c r="E10" s="28">
        <f t="shared" si="0"/>
        <v>59516960</v>
      </c>
      <c r="F10" s="29">
        <f t="shared" si="0"/>
        <v>68330140</v>
      </c>
      <c r="G10" s="31">
        <f t="shared" si="0"/>
        <v>68330140</v>
      </c>
      <c r="H10" s="32">
        <f t="shared" si="0"/>
        <v>51235516</v>
      </c>
      <c r="I10" s="28">
        <f t="shared" si="0"/>
        <v>66552824</v>
      </c>
      <c r="J10" s="29">
        <f t="shared" si="0"/>
        <v>68394641</v>
      </c>
      <c r="K10" s="31">
        <f t="shared" si="0"/>
        <v>70309473</v>
      </c>
    </row>
    <row r="11" spans="1:11" ht="13.5">
      <c r="A11" s="22" t="s">
        <v>22</v>
      </c>
      <c r="B11" s="6">
        <v>21108648</v>
      </c>
      <c r="C11" s="6">
        <v>21564985</v>
      </c>
      <c r="D11" s="23">
        <v>23890054</v>
      </c>
      <c r="E11" s="24">
        <v>31299125</v>
      </c>
      <c r="F11" s="6">
        <v>29738905</v>
      </c>
      <c r="G11" s="25">
        <v>29738905</v>
      </c>
      <c r="H11" s="26">
        <v>26391661</v>
      </c>
      <c r="I11" s="24">
        <v>31962504</v>
      </c>
      <c r="J11" s="6">
        <v>32497545</v>
      </c>
      <c r="K11" s="25">
        <v>32880363</v>
      </c>
    </row>
    <row r="12" spans="1:11" ht="13.5">
      <c r="A12" s="22" t="s">
        <v>23</v>
      </c>
      <c r="B12" s="6">
        <v>2661774</v>
      </c>
      <c r="C12" s="6">
        <v>2593917</v>
      </c>
      <c r="D12" s="23">
        <v>2468621</v>
      </c>
      <c r="E12" s="24">
        <v>2811450</v>
      </c>
      <c r="F12" s="6">
        <v>2561450</v>
      </c>
      <c r="G12" s="25">
        <v>2561450</v>
      </c>
      <c r="H12" s="26">
        <v>2534599</v>
      </c>
      <c r="I12" s="24">
        <v>3536578</v>
      </c>
      <c r="J12" s="6">
        <v>3571944</v>
      </c>
      <c r="K12" s="25">
        <v>3607662</v>
      </c>
    </row>
    <row r="13" spans="1:11" ht="13.5">
      <c r="A13" s="22" t="s">
        <v>106</v>
      </c>
      <c r="B13" s="6">
        <v>9881079</v>
      </c>
      <c r="C13" s="6">
        <v>7428547</v>
      </c>
      <c r="D13" s="23">
        <v>9728864</v>
      </c>
      <c r="E13" s="24">
        <v>4847849</v>
      </c>
      <c r="F13" s="6">
        <v>4847849</v>
      </c>
      <c r="G13" s="25">
        <v>4847849</v>
      </c>
      <c r="H13" s="26">
        <v>0</v>
      </c>
      <c r="I13" s="24">
        <v>6125828</v>
      </c>
      <c r="J13" s="6">
        <v>6163628</v>
      </c>
      <c r="K13" s="25">
        <v>6204891</v>
      </c>
    </row>
    <row r="14" spans="1:11" ht="13.5">
      <c r="A14" s="22" t="s">
        <v>24</v>
      </c>
      <c r="B14" s="6">
        <v>2668396</v>
      </c>
      <c r="C14" s="6">
        <v>3212860</v>
      </c>
      <c r="D14" s="23">
        <v>3806107</v>
      </c>
      <c r="E14" s="24">
        <v>3326514</v>
      </c>
      <c r="F14" s="6">
        <v>3076514</v>
      </c>
      <c r="G14" s="25">
        <v>3076514</v>
      </c>
      <c r="H14" s="26">
        <v>461984</v>
      </c>
      <c r="I14" s="24">
        <v>1612231</v>
      </c>
      <c r="J14" s="6">
        <v>1742692</v>
      </c>
      <c r="K14" s="25">
        <v>1856947</v>
      </c>
    </row>
    <row r="15" spans="1:11" ht="13.5">
      <c r="A15" s="22" t="s">
        <v>107</v>
      </c>
      <c r="B15" s="6">
        <v>12465371</v>
      </c>
      <c r="C15" s="6">
        <v>13059549</v>
      </c>
      <c r="D15" s="23">
        <v>13692738</v>
      </c>
      <c r="E15" s="24">
        <v>15933677</v>
      </c>
      <c r="F15" s="6">
        <v>14933677</v>
      </c>
      <c r="G15" s="25">
        <v>14933677</v>
      </c>
      <c r="H15" s="26">
        <v>13608943</v>
      </c>
      <c r="I15" s="24">
        <v>15557829</v>
      </c>
      <c r="J15" s="6">
        <v>17207506</v>
      </c>
      <c r="K15" s="25">
        <v>19112737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18486723</v>
      </c>
      <c r="C17" s="6">
        <v>20441711</v>
      </c>
      <c r="D17" s="23">
        <v>21529002</v>
      </c>
      <c r="E17" s="24">
        <v>21639996</v>
      </c>
      <c r="F17" s="6">
        <v>20541276</v>
      </c>
      <c r="G17" s="25">
        <v>20541276</v>
      </c>
      <c r="H17" s="26">
        <v>5904760</v>
      </c>
      <c r="I17" s="24">
        <v>18682497</v>
      </c>
      <c r="J17" s="6">
        <v>19106541</v>
      </c>
      <c r="K17" s="25">
        <v>19559724</v>
      </c>
    </row>
    <row r="18" spans="1:11" ht="13.5">
      <c r="A18" s="33" t="s">
        <v>26</v>
      </c>
      <c r="B18" s="34">
        <f>SUM(B11:B17)</f>
        <v>67271991</v>
      </c>
      <c r="C18" s="35">
        <f aca="true" t="shared" si="1" ref="C18:K18">SUM(C11:C17)</f>
        <v>68301569</v>
      </c>
      <c r="D18" s="36">
        <f t="shared" si="1"/>
        <v>75115386</v>
      </c>
      <c r="E18" s="34">
        <f t="shared" si="1"/>
        <v>79858611</v>
      </c>
      <c r="F18" s="35">
        <f t="shared" si="1"/>
        <v>75699671</v>
      </c>
      <c r="G18" s="37">
        <f t="shared" si="1"/>
        <v>75699671</v>
      </c>
      <c r="H18" s="38">
        <f t="shared" si="1"/>
        <v>48901947</v>
      </c>
      <c r="I18" s="34">
        <f t="shared" si="1"/>
        <v>77477467</v>
      </c>
      <c r="J18" s="35">
        <f t="shared" si="1"/>
        <v>80289856</v>
      </c>
      <c r="K18" s="37">
        <f t="shared" si="1"/>
        <v>83222324</v>
      </c>
    </row>
    <row r="19" spans="1:11" ht="13.5">
      <c r="A19" s="33" t="s">
        <v>27</v>
      </c>
      <c r="B19" s="39">
        <f>+B10-B18</f>
        <v>-16887219</v>
      </c>
      <c r="C19" s="40">
        <f aca="true" t="shared" si="2" ref="C19:K19">+C10-C18</f>
        <v>-17400546</v>
      </c>
      <c r="D19" s="41">
        <f t="shared" si="2"/>
        <v>-16953145</v>
      </c>
      <c r="E19" s="39">
        <f t="shared" si="2"/>
        <v>-20341651</v>
      </c>
      <c r="F19" s="40">
        <f t="shared" si="2"/>
        <v>-7369531</v>
      </c>
      <c r="G19" s="42">
        <f t="shared" si="2"/>
        <v>-7369531</v>
      </c>
      <c r="H19" s="43">
        <f t="shared" si="2"/>
        <v>2333569</v>
      </c>
      <c r="I19" s="39">
        <f t="shared" si="2"/>
        <v>-10924643</v>
      </c>
      <c r="J19" s="40">
        <f t="shared" si="2"/>
        <v>-11895215</v>
      </c>
      <c r="K19" s="42">
        <f t="shared" si="2"/>
        <v>-12912851</v>
      </c>
    </row>
    <row r="20" spans="1:11" ht="25.5">
      <c r="A20" s="44" t="s">
        <v>28</v>
      </c>
      <c r="B20" s="45">
        <v>17669657</v>
      </c>
      <c r="C20" s="46">
        <v>13862121</v>
      </c>
      <c r="D20" s="47">
        <v>4729554</v>
      </c>
      <c r="E20" s="45">
        <v>6741739</v>
      </c>
      <c r="F20" s="46">
        <v>6848739</v>
      </c>
      <c r="G20" s="48">
        <v>6848739</v>
      </c>
      <c r="H20" s="49">
        <v>6370898</v>
      </c>
      <c r="I20" s="45">
        <v>18906187</v>
      </c>
      <c r="J20" s="46">
        <v>19130435</v>
      </c>
      <c r="K20" s="48">
        <v>16490075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782438</v>
      </c>
      <c r="C22" s="58">
        <f aca="true" t="shared" si="3" ref="C22:K22">SUM(C19:C21)</f>
        <v>-3538425</v>
      </c>
      <c r="D22" s="59">
        <f t="shared" si="3"/>
        <v>-12223591</v>
      </c>
      <c r="E22" s="57">
        <f t="shared" si="3"/>
        <v>-13599912</v>
      </c>
      <c r="F22" s="58">
        <f t="shared" si="3"/>
        <v>-520792</v>
      </c>
      <c r="G22" s="60">
        <f t="shared" si="3"/>
        <v>-520792</v>
      </c>
      <c r="H22" s="61">
        <f t="shared" si="3"/>
        <v>8704467</v>
      </c>
      <c r="I22" s="57">
        <f t="shared" si="3"/>
        <v>7981544</v>
      </c>
      <c r="J22" s="58">
        <f t="shared" si="3"/>
        <v>7235220</v>
      </c>
      <c r="K22" s="60">
        <f t="shared" si="3"/>
        <v>3577224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782438</v>
      </c>
      <c r="C24" s="40">
        <f aca="true" t="shared" si="4" ref="C24:K24">SUM(C22:C23)</f>
        <v>-3538425</v>
      </c>
      <c r="D24" s="41">
        <f t="shared" si="4"/>
        <v>-12223591</v>
      </c>
      <c r="E24" s="39">
        <f t="shared" si="4"/>
        <v>-13599912</v>
      </c>
      <c r="F24" s="40">
        <f t="shared" si="4"/>
        <v>-520792</v>
      </c>
      <c r="G24" s="42">
        <f t="shared" si="4"/>
        <v>-520792</v>
      </c>
      <c r="H24" s="43">
        <f t="shared" si="4"/>
        <v>8704467</v>
      </c>
      <c r="I24" s="39">
        <f t="shared" si="4"/>
        <v>7981544</v>
      </c>
      <c r="J24" s="40">
        <f t="shared" si="4"/>
        <v>7235220</v>
      </c>
      <c r="K24" s="42">
        <f t="shared" si="4"/>
        <v>3577224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12216747</v>
      </c>
      <c r="C27" s="7">
        <v>14047410</v>
      </c>
      <c r="D27" s="69">
        <v>6464009</v>
      </c>
      <c r="E27" s="70">
        <v>6941739</v>
      </c>
      <c r="F27" s="7">
        <v>7941739</v>
      </c>
      <c r="G27" s="71">
        <v>7941739</v>
      </c>
      <c r="H27" s="72">
        <v>7033720</v>
      </c>
      <c r="I27" s="70">
        <v>19106187</v>
      </c>
      <c r="J27" s="7">
        <v>19130435</v>
      </c>
      <c r="K27" s="71">
        <v>16490075</v>
      </c>
    </row>
    <row r="28" spans="1:11" ht="13.5">
      <c r="A28" s="73" t="s">
        <v>33</v>
      </c>
      <c r="B28" s="6">
        <v>0</v>
      </c>
      <c r="C28" s="6">
        <v>6928059</v>
      </c>
      <c r="D28" s="23">
        <v>6347371</v>
      </c>
      <c r="E28" s="24">
        <v>6741739</v>
      </c>
      <c r="F28" s="6">
        <v>6741739</v>
      </c>
      <c r="G28" s="25">
        <v>6741739</v>
      </c>
      <c r="H28" s="26">
        <v>0</v>
      </c>
      <c r="I28" s="24">
        <v>18906187</v>
      </c>
      <c r="J28" s="6">
        <v>19130435</v>
      </c>
      <c r="K28" s="25">
        <v>16490075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12315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63069</v>
      </c>
      <c r="D31" s="23">
        <v>104323</v>
      </c>
      <c r="E31" s="24">
        <v>200000</v>
      </c>
      <c r="F31" s="6">
        <v>200000</v>
      </c>
      <c r="G31" s="25">
        <v>200000</v>
      </c>
      <c r="H31" s="26">
        <v>0</v>
      </c>
      <c r="I31" s="24">
        <v>200000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6991128</v>
      </c>
      <c r="D32" s="69">
        <f t="shared" si="5"/>
        <v>6464009</v>
      </c>
      <c r="E32" s="70">
        <f t="shared" si="5"/>
        <v>6941739</v>
      </c>
      <c r="F32" s="7">
        <f t="shared" si="5"/>
        <v>6941739</v>
      </c>
      <c r="G32" s="71">
        <f t="shared" si="5"/>
        <v>6941739</v>
      </c>
      <c r="H32" s="72">
        <f t="shared" si="5"/>
        <v>0</v>
      </c>
      <c r="I32" s="70">
        <f t="shared" si="5"/>
        <v>19106187</v>
      </c>
      <c r="J32" s="7">
        <f t="shared" si="5"/>
        <v>19130435</v>
      </c>
      <c r="K32" s="71">
        <f t="shared" si="5"/>
        <v>16490075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9757910</v>
      </c>
      <c r="C35" s="6">
        <v>17006578</v>
      </c>
      <c r="D35" s="23">
        <v>19050249</v>
      </c>
      <c r="E35" s="24">
        <v>10082173</v>
      </c>
      <c r="F35" s="6">
        <v>21954484</v>
      </c>
      <c r="G35" s="25">
        <v>21954484</v>
      </c>
      <c r="H35" s="26">
        <v>33044382</v>
      </c>
      <c r="I35" s="24">
        <v>27732405</v>
      </c>
      <c r="J35" s="6">
        <v>28058574</v>
      </c>
      <c r="K35" s="25">
        <v>31557307</v>
      </c>
    </row>
    <row r="36" spans="1:11" ht="13.5">
      <c r="A36" s="22" t="s">
        <v>39</v>
      </c>
      <c r="B36" s="6">
        <v>109516796</v>
      </c>
      <c r="C36" s="6">
        <v>121910977</v>
      </c>
      <c r="D36" s="23">
        <v>142205198</v>
      </c>
      <c r="E36" s="24">
        <v>125321048</v>
      </c>
      <c r="F36" s="6">
        <v>128755830</v>
      </c>
      <c r="G36" s="25">
        <v>128755830</v>
      </c>
      <c r="H36" s="26">
        <v>151796234</v>
      </c>
      <c r="I36" s="24">
        <v>160138938</v>
      </c>
      <c r="J36" s="6">
        <v>174043545</v>
      </c>
      <c r="K36" s="25">
        <v>185307792</v>
      </c>
    </row>
    <row r="37" spans="1:11" ht="13.5">
      <c r="A37" s="22" t="s">
        <v>40</v>
      </c>
      <c r="B37" s="6">
        <v>40895398</v>
      </c>
      <c r="C37" s="6">
        <v>55356411</v>
      </c>
      <c r="D37" s="23">
        <v>64698470</v>
      </c>
      <c r="E37" s="24">
        <v>56012493</v>
      </c>
      <c r="F37" s="6">
        <v>55440466</v>
      </c>
      <c r="G37" s="25">
        <v>55440466</v>
      </c>
      <c r="H37" s="26">
        <v>76987895</v>
      </c>
      <c r="I37" s="24">
        <v>67670472</v>
      </c>
      <c r="J37" s="6">
        <v>73472250</v>
      </c>
      <c r="K37" s="25">
        <v>83168884</v>
      </c>
    </row>
    <row r="38" spans="1:11" ht="13.5">
      <c r="A38" s="22" t="s">
        <v>41</v>
      </c>
      <c r="B38" s="6">
        <v>18322208</v>
      </c>
      <c r="C38" s="6">
        <v>28149693</v>
      </c>
      <c r="D38" s="23">
        <v>25918164</v>
      </c>
      <c r="E38" s="24">
        <v>29639682</v>
      </c>
      <c r="F38" s="6">
        <v>29639682</v>
      </c>
      <c r="G38" s="25">
        <v>29639682</v>
      </c>
      <c r="H38" s="26">
        <v>25918165</v>
      </c>
      <c r="I38" s="24">
        <v>28086412</v>
      </c>
      <c r="J38" s="6">
        <v>29280190</v>
      </c>
      <c r="K38" s="25">
        <v>30581769</v>
      </c>
    </row>
    <row r="39" spans="1:11" ht="13.5">
      <c r="A39" s="22" t="s">
        <v>42</v>
      </c>
      <c r="B39" s="6">
        <v>59274676</v>
      </c>
      <c r="C39" s="6">
        <v>55411455</v>
      </c>
      <c r="D39" s="23">
        <v>92886010</v>
      </c>
      <c r="E39" s="24">
        <v>49751046</v>
      </c>
      <c r="F39" s="6">
        <v>65630166</v>
      </c>
      <c r="G39" s="25">
        <v>65630166</v>
      </c>
      <c r="H39" s="26">
        <v>83330861</v>
      </c>
      <c r="I39" s="24">
        <v>92114459</v>
      </c>
      <c r="J39" s="6">
        <v>99349679</v>
      </c>
      <c r="K39" s="25">
        <v>103114446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-210131</v>
      </c>
      <c r="G42" s="25">
        <v>-210131</v>
      </c>
      <c r="H42" s="26">
        <v>-5718696</v>
      </c>
      <c r="I42" s="24">
        <v>-246362</v>
      </c>
      <c r="J42" s="6">
        <v>-262745</v>
      </c>
      <c r="K42" s="25">
        <v>-280218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-7033720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-28429</v>
      </c>
      <c r="C44" s="6">
        <v>-5025</v>
      </c>
      <c r="D44" s="23">
        <v>1936</v>
      </c>
      <c r="E44" s="24">
        <v>220852</v>
      </c>
      <c r="F44" s="6">
        <v>0</v>
      </c>
      <c r="G44" s="25">
        <v>0</v>
      </c>
      <c r="H44" s="26">
        <v>83892</v>
      </c>
      <c r="I44" s="24">
        <v>15933</v>
      </c>
      <c r="J44" s="6">
        <v>10000</v>
      </c>
      <c r="K44" s="25">
        <v>0</v>
      </c>
    </row>
    <row r="45" spans="1:11" ht="13.5">
      <c r="A45" s="33" t="s">
        <v>47</v>
      </c>
      <c r="B45" s="7">
        <v>6559488</v>
      </c>
      <c r="C45" s="7">
        <v>928185</v>
      </c>
      <c r="D45" s="69">
        <v>1182431</v>
      </c>
      <c r="E45" s="70">
        <v>642656</v>
      </c>
      <c r="F45" s="7">
        <v>12083984</v>
      </c>
      <c r="G45" s="71">
        <v>12083984</v>
      </c>
      <c r="H45" s="72">
        <v>-9877672</v>
      </c>
      <c r="I45" s="70">
        <v>15603286</v>
      </c>
      <c r="J45" s="7">
        <v>14834521</v>
      </c>
      <c r="K45" s="71">
        <v>17185966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933210</v>
      </c>
      <c r="C48" s="6">
        <v>1180496</v>
      </c>
      <c r="D48" s="23">
        <v>1294575</v>
      </c>
      <c r="E48" s="24">
        <v>421804</v>
      </c>
      <c r="F48" s="6">
        <v>12294115</v>
      </c>
      <c r="G48" s="25">
        <v>12294115</v>
      </c>
      <c r="H48" s="26">
        <v>1828619</v>
      </c>
      <c r="I48" s="24">
        <v>15833715</v>
      </c>
      <c r="J48" s="6">
        <v>15087266</v>
      </c>
      <c r="K48" s="25">
        <v>17466184</v>
      </c>
    </row>
    <row r="49" spans="1:11" ht="13.5">
      <c r="A49" s="22" t="s">
        <v>50</v>
      </c>
      <c r="B49" s="6">
        <f>+B75</f>
        <v>44155879</v>
      </c>
      <c r="C49" s="6">
        <f aca="true" t="shared" si="6" ref="C49:K49">+C75</f>
        <v>71743959</v>
      </c>
      <c r="D49" s="23">
        <f t="shared" si="6"/>
        <v>86065492</v>
      </c>
      <c r="E49" s="24">
        <f t="shared" si="6"/>
        <v>61283159</v>
      </c>
      <c r="F49" s="6">
        <f t="shared" si="6"/>
        <v>60711132</v>
      </c>
      <c r="G49" s="25">
        <f t="shared" si="6"/>
        <v>60711132</v>
      </c>
      <c r="H49" s="26">
        <f t="shared" si="6"/>
        <v>42138865.44642916</v>
      </c>
      <c r="I49" s="24">
        <f t="shared" si="6"/>
        <v>74134142</v>
      </c>
      <c r="J49" s="6">
        <f t="shared" si="6"/>
        <v>79925920</v>
      </c>
      <c r="K49" s="25">
        <f t="shared" si="6"/>
        <v>89622554</v>
      </c>
    </row>
    <row r="50" spans="1:11" ht="13.5">
      <c r="A50" s="33" t="s">
        <v>51</v>
      </c>
      <c r="B50" s="7">
        <f>+B48-B49</f>
        <v>-43222669</v>
      </c>
      <c r="C50" s="7">
        <f aca="true" t="shared" si="7" ref="C50:K50">+C48-C49</f>
        <v>-70563463</v>
      </c>
      <c r="D50" s="69">
        <f t="shared" si="7"/>
        <v>-84770917</v>
      </c>
      <c r="E50" s="70">
        <f t="shared" si="7"/>
        <v>-60861355</v>
      </c>
      <c r="F50" s="7">
        <f t="shared" si="7"/>
        <v>-48417017</v>
      </c>
      <c r="G50" s="71">
        <f t="shared" si="7"/>
        <v>-48417017</v>
      </c>
      <c r="H50" s="72">
        <f t="shared" si="7"/>
        <v>-40310246.44642916</v>
      </c>
      <c r="I50" s="70">
        <f t="shared" si="7"/>
        <v>-58300427</v>
      </c>
      <c r="J50" s="7">
        <f t="shared" si="7"/>
        <v>-64838654</v>
      </c>
      <c r="K50" s="71">
        <f t="shared" si="7"/>
        <v>-72156370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109516796</v>
      </c>
      <c r="C53" s="6">
        <v>121910977</v>
      </c>
      <c r="D53" s="23">
        <v>142205198</v>
      </c>
      <c r="E53" s="24">
        <v>125321048</v>
      </c>
      <c r="F53" s="6">
        <v>128755830</v>
      </c>
      <c r="G53" s="25">
        <v>128755830</v>
      </c>
      <c r="H53" s="26">
        <v>151796234</v>
      </c>
      <c r="I53" s="24">
        <v>160138938</v>
      </c>
      <c r="J53" s="6">
        <v>174043545</v>
      </c>
      <c r="K53" s="25">
        <v>185307792</v>
      </c>
    </row>
    <row r="54" spans="1:11" ht="13.5">
      <c r="A54" s="22" t="s">
        <v>54</v>
      </c>
      <c r="B54" s="6">
        <v>0</v>
      </c>
      <c r="C54" s="6">
        <v>7428547</v>
      </c>
      <c r="D54" s="23">
        <v>6253316</v>
      </c>
      <c r="E54" s="24">
        <v>4847849</v>
      </c>
      <c r="F54" s="6">
        <v>4847849</v>
      </c>
      <c r="G54" s="25">
        <v>4847849</v>
      </c>
      <c r="H54" s="26">
        <v>0</v>
      </c>
      <c r="I54" s="24">
        <v>5225828</v>
      </c>
      <c r="J54" s="6">
        <v>5225828</v>
      </c>
      <c r="K54" s="25">
        <v>5225828</v>
      </c>
    </row>
    <row r="55" spans="1:11" ht="13.5">
      <c r="A55" s="22" t="s">
        <v>55</v>
      </c>
      <c r="B55" s="6">
        <v>0</v>
      </c>
      <c r="C55" s="6">
        <v>3891012</v>
      </c>
      <c r="D55" s="23">
        <v>4661844</v>
      </c>
      <c r="E55" s="24">
        <v>6741739</v>
      </c>
      <c r="F55" s="6">
        <v>6741739</v>
      </c>
      <c r="G55" s="25">
        <v>6741739</v>
      </c>
      <c r="H55" s="26">
        <v>6979592</v>
      </c>
      <c r="I55" s="24">
        <v>18906187</v>
      </c>
      <c r="J55" s="6">
        <v>15130435</v>
      </c>
      <c r="K55" s="25">
        <v>12490075</v>
      </c>
    </row>
    <row r="56" spans="1:11" ht="13.5">
      <c r="A56" s="22" t="s">
        <v>56</v>
      </c>
      <c r="B56" s="6">
        <v>1815404</v>
      </c>
      <c r="C56" s="6">
        <v>1462163</v>
      </c>
      <c r="D56" s="23">
        <v>861319</v>
      </c>
      <c r="E56" s="24">
        <v>2579773</v>
      </c>
      <c r="F56" s="6">
        <v>1894573</v>
      </c>
      <c r="G56" s="25">
        <v>1894573</v>
      </c>
      <c r="H56" s="26">
        <v>580872</v>
      </c>
      <c r="I56" s="24">
        <v>2219399</v>
      </c>
      <c r="J56" s="6">
        <v>2318833</v>
      </c>
      <c r="K56" s="25">
        <v>2342026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34020448</v>
      </c>
      <c r="F59" s="6">
        <v>34020448</v>
      </c>
      <c r="G59" s="25">
        <v>34020448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21277722</v>
      </c>
      <c r="C60" s="6">
        <v>22867010</v>
      </c>
      <c r="D60" s="23">
        <v>0</v>
      </c>
      <c r="E60" s="24">
        <v>22880831</v>
      </c>
      <c r="F60" s="6">
        <v>22880831</v>
      </c>
      <c r="G60" s="25">
        <v>22880831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2.144291904876518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59966652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1" t="s">
        <v>113</v>
      </c>
      <c r="B72" s="2">
        <f>+B77</f>
        <v>21971842</v>
      </c>
      <c r="C72" s="2">
        <f aca="true" t="shared" si="10" ref="C72:K72">+C77</f>
        <v>22739264</v>
      </c>
      <c r="D72" s="2">
        <f t="shared" si="10"/>
        <v>27055051</v>
      </c>
      <c r="E72" s="2">
        <f t="shared" si="10"/>
        <v>30128128</v>
      </c>
      <c r="F72" s="2">
        <f t="shared" si="10"/>
        <v>35392308</v>
      </c>
      <c r="G72" s="2">
        <f t="shared" si="10"/>
        <v>35392308</v>
      </c>
      <c r="H72" s="2">
        <f t="shared" si="10"/>
        <v>27965713</v>
      </c>
      <c r="I72" s="2">
        <f t="shared" si="10"/>
        <v>35212196</v>
      </c>
      <c r="J72" s="2">
        <f t="shared" si="10"/>
        <v>36691114</v>
      </c>
      <c r="K72" s="2">
        <f t="shared" si="10"/>
        <v>38305528</v>
      </c>
    </row>
    <row r="73" spans="1:11" ht="12.75" hidden="1">
      <c r="A73" s="1" t="s">
        <v>114</v>
      </c>
      <c r="B73" s="2">
        <f>+B74</f>
        <v>7115151.833333333</v>
      </c>
      <c r="C73" s="2">
        <f aca="true" t="shared" si="11" ref="C73:K73">+(C78+C80+C81+C82)-(B78+B80+B81+B82)</f>
        <v>6138289</v>
      </c>
      <c r="D73" s="2">
        <f t="shared" si="11"/>
        <v>2195459</v>
      </c>
      <c r="E73" s="2">
        <f t="shared" si="11"/>
        <v>-7608548</v>
      </c>
      <c r="F73" s="2">
        <f>+(F78+F80+F81+F82)-(D78+D80+D81+D82)</f>
        <v>-7608548</v>
      </c>
      <c r="G73" s="2">
        <f>+(G78+G80+G81+G82)-(D78+D80+D81+D82)</f>
        <v>-7608548</v>
      </c>
      <c r="H73" s="2">
        <f>+(H78+H80+H81+H82)-(D78+D80+D81+D82)</f>
        <v>13176123</v>
      </c>
      <c r="I73" s="2">
        <f>+(I78+I80+I81+I82)-(E78+E80+E81+E82)</f>
        <v>2238321</v>
      </c>
      <c r="J73" s="2">
        <f t="shared" si="11"/>
        <v>1072618</v>
      </c>
      <c r="K73" s="2">
        <f t="shared" si="11"/>
        <v>1119815</v>
      </c>
    </row>
    <row r="74" spans="1:11" ht="12.75" hidden="1">
      <c r="A74" s="1" t="s">
        <v>115</v>
      </c>
      <c r="B74" s="2">
        <f>+TREND(C74:E74)</f>
        <v>7115151.833333333</v>
      </c>
      <c r="C74" s="2">
        <f>+C73</f>
        <v>6138289</v>
      </c>
      <c r="D74" s="2">
        <f aca="true" t="shared" si="12" ref="D74:K74">+D73</f>
        <v>2195459</v>
      </c>
      <c r="E74" s="2">
        <f t="shared" si="12"/>
        <v>-7608548</v>
      </c>
      <c r="F74" s="2">
        <f t="shared" si="12"/>
        <v>-7608548</v>
      </c>
      <c r="G74" s="2">
        <f t="shared" si="12"/>
        <v>-7608548</v>
      </c>
      <c r="H74" s="2">
        <f t="shared" si="12"/>
        <v>13176123</v>
      </c>
      <c r="I74" s="2">
        <f t="shared" si="12"/>
        <v>2238321</v>
      </c>
      <c r="J74" s="2">
        <f t="shared" si="12"/>
        <v>1072618</v>
      </c>
      <c r="K74" s="2">
        <f t="shared" si="12"/>
        <v>1119815</v>
      </c>
    </row>
    <row r="75" spans="1:11" ht="12.75" hidden="1">
      <c r="A75" s="1" t="s">
        <v>116</v>
      </c>
      <c r="B75" s="2">
        <f>+B84-(((B80+B81+B78)*B70)-B79)</f>
        <v>44155879</v>
      </c>
      <c r="C75" s="2">
        <f aca="true" t="shared" si="13" ref="C75:K75">+C84-(((C80+C81+C78)*C70)-C79)</f>
        <v>71743959</v>
      </c>
      <c r="D75" s="2">
        <f t="shared" si="13"/>
        <v>86065492</v>
      </c>
      <c r="E75" s="2">
        <f t="shared" si="13"/>
        <v>61283159</v>
      </c>
      <c r="F75" s="2">
        <f t="shared" si="13"/>
        <v>60711132</v>
      </c>
      <c r="G75" s="2">
        <f t="shared" si="13"/>
        <v>60711132</v>
      </c>
      <c r="H75" s="2">
        <f t="shared" si="13"/>
        <v>42138865.44642916</v>
      </c>
      <c r="I75" s="2">
        <f t="shared" si="13"/>
        <v>74134142</v>
      </c>
      <c r="J75" s="2">
        <f t="shared" si="13"/>
        <v>79925920</v>
      </c>
      <c r="K75" s="2">
        <f t="shared" si="13"/>
        <v>89622554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21971842</v>
      </c>
      <c r="C77" s="3">
        <v>22739264</v>
      </c>
      <c r="D77" s="3">
        <v>27055051</v>
      </c>
      <c r="E77" s="3">
        <v>30128128</v>
      </c>
      <c r="F77" s="3">
        <v>35392308</v>
      </c>
      <c r="G77" s="3">
        <v>35392308</v>
      </c>
      <c r="H77" s="3">
        <v>27965713</v>
      </c>
      <c r="I77" s="3">
        <v>35212196</v>
      </c>
      <c r="J77" s="3">
        <v>36691114</v>
      </c>
      <c r="K77" s="3">
        <v>38305528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32526407</v>
      </c>
      <c r="C79" s="3">
        <v>47397591</v>
      </c>
      <c r="D79" s="3">
        <v>56412149</v>
      </c>
      <c r="E79" s="3">
        <v>45345745</v>
      </c>
      <c r="F79" s="3">
        <v>44773718</v>
      </c>
      <c r="G79" s="3">
        <v>44773718</v>
      </c>
      <c r="H79" s="3">
        <v>68838838</v>
      </c>
      <c r="I79" s="3">
        <v>57964405</v>
      </c>
      <c r="J79" s="3">
        <v>62938950</v>
      </c>
      <c r="K79" s="3">
        <v>71938950</v>
      </c>
    </row>
    <row r="80" spans="1:11" ht="12.75" hidden="1">
      <c r="A80" s="1" t="s">
        <v>68</v>
      </c>
      <c r="B80" s="3">
        <v>-1973889</v>
      </c>
      <c r="C80" s="3">
        <v>2452143</v>
      </c>
      <c r="D80" s="3">
        <v>2472732</v>
      </c>
      <c r="E80" s="3">
        <v>1799234</v>
      </c>
      <c r="F80" s="3">
        <v>1799234</v>
      </c>
      <c r="G80" s="3">
        <v>1799234</v>
      </c>
      <c r="H80" s="3">
        <v>15592314</v>
      </c>
      <c r="I80" s="3">
        <v>2810118</v>
      </c>
      <c r="J80" s="3">
        <v>3882736</v>
      </c>
      <c r="K80" s="3">
        <v>5002551</v>
      </c>
    </row>
    <row r="81" spans="1:11" ht="12.75" hidden="1">
      <c r="A81" s="1" t="s">
        <v>69</v>
      </c>
      <c r="B81" s="3">
        <v>9459058</v>
      </c>
      <c r="C81" s="3">
        <v>11171315</v>
      </c>
      <c r="D81" s="3">
        <v>13346185</v>
      </c>
      <c r="E81" s="3">
        <v>6411135</v>
      </c>
      <c r="F81" s="3">
        <v>6411135</v>
      </c>
      <c r="G81" s="3">
        <v>6411135</v>
      </c>
      <c r="H81" s="3">
        <v>13402726</v>
      </c>
      <c r="I81" s="3">
        <v>7638572</v>
      </c>
      <c r="J81" s="3">
        <v>7638572</v>
      </c>
      <c r="K81" s="3">
        <v>7638572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59966652</v>
      </c>
      <c r="I83" s="3">
        <v>0</v>
      </c>
      <c r="J83" s="3">
        <v>0</v>
      </c>
      <c r="K83" s="3">
        <v>0</v>
      </c>
    </row>
    <row r="84" spans="1:11" ht="12.75" hidden="1">
      <c r="A84" s="1" t="s">
        <v>72</v>
      </c>
      <c r="B84" s="3">
        <v>11629472</v>
      </c>
      <c r="C84" s="3">
        <v>24346368</v>
      </c>
      <c r="D84" s="3">
        <v>29653343</v>
      </c>
      <c r="E84" s="3">
        <v>15937414</v>
      </c>
      <c r="F84" s="3">
        <v>15937414</v>
      </c>
      <c r="G84" s="3">
        <v>15937414</v>
      </c>
      <c r="H84" s="3">
        <v>35473857</v>
      </c>
      <c r="I84" s="3">
        <v>16169737</v>
      </c>
      <c r="J84" s="3">
        <v>16986970</v>
      </c>
      <c r="K84" s="3">
        <v>17683604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1087177</v>
      </c>
      <c r="C7" s="6">
        <v>1326051</v>
      </c>
      <c r="D7" s="23">
        <v>934429</v>
      </c>
      <c r="E7" s="24">
        <v>2800000</v>
      </c>
      <c r="F7" s="6">
        <v>2025000</v>
      </c>
      <c r="G7" s="25">
        <v>2025000</v>
      </c>
      <c r="H7" s="26">
        <v>506466</v>
      </c>
      <c r="I7" s="24">
        <v>1931728</v>
      </c>
      <c r="J7" s="6">
        <v>1841249</v>
      </c>
      <c r="K7" s="25">
        <v>1747835</v>
      </c>
    </row>
    <row r="8" spans="1:11" ht="13.5">
      <c r="A8" s="22" t="s">
        <v>20</v>
      </c>
      <c r="B8" s="6">
        <v>43913957</v>
      </c>
      <c r="C8" s="6">
        <v>55617518</v>
      </c>
      <c r="D8" s="23">
        <v>57151768</v>
      </c>
      <c r="E8" s="24">
        <v>58046000</v>
      </c>
      <c r="F8" s="6">
        <v>63105113</v>
      </c>
      <c r="G8" s="25">
        <v>63105113</v>
      </c>
      <c r="H8" s="26">
        <v>58688241</v>
      </c>
      <c r="I8" s="24">
        <v>60966900</v>
      </c>
      <c r="J8" s="6">
        <v>59603000</v>
      </c>
      <c r="K8" s="25">
        <v>60646000</v>
      </c>
    </row>
    <row r="9" spans="1:11" ht="13.5">
      <c r="A9" s="22" t="s">
        <v>21</v>
      </c>
      <c r="B9" s="6">
        <v>6327411</v>
      </c>
      <c r="C9" s="6">
        <v>6456618</v>
      </c>
      <c r="D9" s="23">
        <v>11008024</v>
      </c>
      <c r="E9" s="24">
        <v>11879133</v>
      </c>
      <c r="F9" s="6">
        <v>8018418</v>
      </c>
      <c r="G9" s="25">
        <v>8018418</v>
      </c>
      <c r="H9" s="26">
        <v>3044521</v>
      </c>
      <c r="I9" s="24">
        <v>9892019</v>
      </c>
      <c r="J9" s="6">
        <v>9889781</v>
      </c>
      <c r="K9" s="25">
        <v>9981622</v>
      </c>
    </row>
    <row r="10" spans="1:11" ht="25.5">
      <c r="A10" s="27" t="s">
        <v>105</v>
      </c>
      <c r="B10" s="28">
        <f>SUM(B5:B9)</f>
        <v>51328545</v>
      </c>
      <c r="C10" s="29">
        <f aca="true" t="shared" si="0" ref="C10:K10">SUM(C5:C9)</f>
        <v>63400187</v>
      </c>
      <c r="D10" s="30">
        <f t="shared" si="0"/>
        <v>69094221</v>
      </c>
      <c r="E10" s="28">
        <f t="shared" si="0"/>
        <v>72725133</v>
      </c>
      <c r="F10" s="29">
        <f t="shared" si="0"/>
        <v>73148531</v>
      </c>
      <c r="G10" s="31">
        <f t="shared" si="0"/>
        <v>73148531</v>
      </c>
      <c r="H10" s="32">
        <f t="shared" si="0"/>
        <v>62239228</v>
      </c>
      <c r="I10" s="28">
        <f t="shared" si="0"/>
        <v>72790647</v>
      </c>
      <c r="J10" s="29">
        <f t="shared" si="0"/>
        <v>71334030</v>
      </c>
      <c r="K10" s="31">
        <f t="shared" si="0"/>
        <v>72375457</v>
      </c>
    </row>
    <row r="11" spans="1:11" ht="13.5">
      <c r="A11" s="22" t="s">
        <v>22</v>
      </c>
      <c r="B11" s="6">
        <v>32168337</v>
      </c>
      <c r="C11" s="6">
        <v>39942274</v>
      </c>
      <c r="D11" s="23">
        <v>35400522</v>
      </c>
      <c r="E11" s="24">
        <v>42561612</v>
      </c>
      <c r="F11" s="6">
        <v>43210462</v>
      </c>
      <c r="G11" s="25">
        <v>43210462</v>
      </c>
      <c r="H11" s="26">
        <v>40160985</v>
      </c>
      <c r="I11" s="24">
        <v>44356775</v>
      </c>
      <c r="J11" s="6">
        <v>45235699</v>
      </c>
      <c r="K11" s="25">
        <v>46040105</v>
      </c>
    </row>
    <row r="12" spans="1:11" ht="13.5">
      <c r="A12" s="22" t="s">
        <v>23</v>
      </c>
      <c r="B12" s="6">
        <v>2969988</v>
      </c>
      <c r="C12" s="6">
        <v>3118534</v>
      </c>
      <c r="D12" s="23">
        <v>3202135</v>
      </c>
      <c r="E12" s="24">
        <v>3418423</v>
      </c>
      <c r="F12" s="6">
        <v>3537563</v>
      </c>
      <c r="G12" s="25">
        <v>3537563</v>
      </c>
      <c r="H12" s="26">
        <v>3597474</v>
      </c>
      <c r="I12" s="24">
        <v>3752327</v>
      </c>
      <c r="J12" s="6">
        <v>3852372</v>
      </c>
      <c r="K12" s="25">
        <v>3921582</v>
      </c>
    </row>
    <row r="13" spans="1:11" ht="13.5">
      <c r="A13" s="22" t="s">
        <v>106</v>
      </c>
      <c r="B13" s="6">
        <v>1730637</v>
      </c>
      <c r="C13" s="6">
        <v>1706122</v>
      </c>
      <c r="D13" s="23">
        <v>1626080</v>
      </c>
      <c r="E13" s="24">
        <v>1220036</v>
      </c>
      <c r="F13" s="6">
        <v>1224480</v>
      </c>
      <c r="G13" s="25">
        <v>1224480</v>
      </c>
      <c r="H13" s="26">
        <v>1436603</v>
      </c>
      <c r="I13" s="24">
        <v>1017349</v>
      </c>
      <c r="J13" s="6">
        <v>1037290</v>
      </c>
      <c r="K13" s="25">
        <v>1037290</v>
      </c>
    </row>
    <row r="14" spans="1:11" ht="13.5">
      <c r="A14" s="22" t="s">
        <v>24</v>
      </c>
      <c r="B14" s="6">
        <v>35510</v>
      </c>
      <c r="C14" s="6">
        <v>30305</v>
      </c>
      <c r="D14" s="23">
        <v>45509</v>
      </c>
      <c r="E14" s="24">
        <v>55110</v>
      </c>
      <c r="F14" s="6">
        <v>160999</v>
      </c>
      <c r="G14" s="25">
        <v>160999</v>
      </c>
      <c r="H14" s="26">
        <v>161028</v>
      </c>
      <c r="I14" s="24">
        <v>107332</v>
      </c>
      <c r="J14" s="6">
        <v>0</v>
      </c>
      <c r="K14" s="25">
        <v>0</v>
      </c>
    </row>
    <row r="15" spans="1:11" ht="13.5">
      <c r="A15" s="22" t="s">
        <v>107</v>
      </c>
      <c r="B15" s="6">
        <v>493443</v>
      </c>
      <c r="C15" s="6">
        <v>247380</v>
      </c>
      <c r="D15" s="23">
        <v>727581</v>
      </c>
      <c r="E15" s="24">
        <v>1235894</v>
      </c>
      <c r="F15" s="6">
        <v>383927</v>
      </c>
      <c r="G15" s="25">
        <v>383927</v>
      </c>
      <c r="H15" s="26">
        <v>287510</v>
      </c>
      <c r="I15" s="24">
        <v>196410</v>
      </c>
      <c r="J15" s="6">
        <v>202048</v>
      </c>
      <c r="K15" s="25">
        <v>205950</v>
      </c>
    </row>
    <row r="16" spans="1:11" ht="13.5">
      <c r="A16" s="22" t="s">
        <v>20</v>
      </c>
      <c r="B16" s="6">
        <v>232828</v>
      </c>
      <c r="C16" s="6">
        <v>272539</v>
      </c>
      <c r="D16" s="23">
        <v>306867</v>
      </c>
      <c r="E16" s="24">
        <v>220000</v>
      </c>
      <c r="F16" s="6">
        <v>449900</v>
      </c>
      <c r="G16" s="25">
        <v>449900</v>
      </c>
      <c r="H16" s="26">
        <v>606445</v>
      </c>
      <c r="I16" s="24">
        <v>220000</v>
      </c>
      <c r="J16" s="6">
        <v>220000</v>
      </c>
      <c r="K16" s="25">
        <v>220000</v>
      </c>
    </row>
    <row r="17" spans="1:11" ht="13.5">
      <c r="A17" s="22" t="s">
        <v>25</v>
      </c>
      <c r="B17" s="6">
        <v>11736459</v>
      </c>
      <c r="C17" s="6">
        <v>23796887</v>
      </c>
      <c r="D17" s="23">
        <v>26519395</v>
      </c>
      <c r="E17" s="24">
        <v>16074414</v>
      </c>
      <c r="F17" s="6">
        <v>18843300</v>
      </c>
      <c r="G17" s="25">
        <v>18843300</v>
      </c>
      <c r="H17" s="26">
        <v>18484854</v>
      </c>
      <c r="I17" s="24">
        <v>24108702</v>
      </c>
      <c r="J17" s="6">
        <v>23621967</v>
      </c>
      <c r="K17" s="25">
        <v>23781665</v>
      </c>
    </row>
    <row r="18" spans="1:11" ht="13.5">
      <c r="A18" s="33" t="s">
        <v>26</v>
      </c>
      <c r="B18" s="34">
        <f>SUM(B11:B17)</f>
        <v>49367202</v>
      </c>
      <c r="C18" s="35">
        <f aca="true" t="shared" si="1" ref="C18:K18">SUM(C11:C17)</f>
        <v>69114041</v>
      </c>
      <c r="D18" s="36">
        <f t="shared" si="1"/>
        <v>67828089</v>
      </c>
      <c r="E18" s="34">
        <f t="shared" si="1"/>
        <v>64785489</v>
      </c>
      <c r="F18" s="35">
        <f t="shared" si="1"/>
        <v>67810631</v>
      </c>
      <c r="G18" s="37">
        <f t="shared" si="1"/>
        <v>67810631</v>
      </c>
      <c r="H18" s="38">
        <f t="shared" si="1"/>
        <v>64734899</v>
      </c>
      <c r="I18" s="34">
        <f t="shared" si="1"/>
        <v>73758895</v>
      </c>
      <c r="J18" s="35">
        <f t="shared" si="1"/>
        <v>74169376</v>
      </c>
      <c r="K18" s="37">
        <f t="shared" si="1"/>
        <v>75206592</v>
      </c>
    </row>
    <row r="19" spans="1:11" ht="13.5">
      <c r="A19" s="33" t="s">
        <v>27</v>
      </c>
      <c r="B19" s="39">
        <f>+B10-B18</f>
        <v>1961343</v>
      </c>
      <c r="C19" s="40">
        <f aca="true" t="shared" si="2" ref="C19:K19">+C10-C18</f>
        <v>-5713854</v>
      </c>
      <c r="D19" s="41">
        <f t="shared" si="2"/>
        <v>1266132</v>
      </c>
      <c r="E19" s="39">
        <f t="shared" si="2"/>
        <v>7939644</v>
      </c>
      <c r="F19" s="40">
        <f t="shared" si="2"/>
        <v>5337900</v>
      </c>
      <c r="G19" s="42">
        <f t="shared" si="2"/>
        <v>5337900</v>
      </c>
      <c r="H19" s="43">
        <f t="shared" si="2"/>
        <v>-2495671</v>
      </c>
      <c r="I19" s="39">
        <f t="shared" si="2"/>
        <v>-968248</v>
      </c>
      <c r="J19" s="40">
        <f t="shared" si="2"/>
        <v>-2835346</v>
      </c>
      <c r="K19" s="42">
        <f t="shared" si="2"/>
        <v>-2831135</v>
      </c>
    </row>
    <row r="20" spans="1:11" ht="25.5">
      <c r="A20" s="44" t="s">
        <v>28</v>
      </c>
      <c r="B20" s="45">
        <v>1250274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60000</v>
      </c>
      <c r="J20" s="46">
        <v>0</v>
      </c>
      <c r="K20" s="48">
        <v>0</v>
      </c>
    </row>
    <row r="21" spans="1:11" ht="63.75">
      <c r="A21" s="50" t="s">
        <v>108</v>
      </c>
      <c r="B21" s="51">
        <v>0</v>
      </c>
      <c r="C21" s="52">
        <v>439288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3211617</v>
      </c>
      <c r="C22" s="58">
        <f aca="true" t="shared" si="3" ref="C22:K22">SUM(C19:C21)</f>
        <v>-5274566</v>
      </c>
      <c r="D22" s="59">
        <f t="shared" si="3"/>
        <v>1266132</v>
      </c>
      <c r="E22" s="57">
        <f t="shared" si="3"/>
        <v>7939644</v>
      </c>
      <c r="F22" s="58">
        <f t="shared" si="3"/>
        <v>5337900</v>
      </c>
      <c r="G22" s="60">
        <f t="shared" si="3"/>
        <v>5337900</v>
      </c>
      <c r="H22" s="61">
        <f t="shared" si="3"/>
        <v>-2495671</v>
      </c>
      <c r="I22" s="57">
        <f t="shared" si="3"/>
        <v>-908248</v>
      </c>
      <c r="J22" s="58">
        <f t="shared" si="3"/>
        <v>-2835346</v>
      </c>
      <c r="K22" s="60">
        <f t="shared" si="3"/>
        <v>-2831135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3211617</v>
      </c>
      <c r="C24" s="40">
        <f aca="true" t="shared" si="4" ref="C24:K24">SUM(C22:C23)</f>
        <v>-5274566</v>
      </c>
      <c r="D24" s="41">
        <f t="shared" si="4"/>
        <v>1266132</v>
      </c>
      <c r="E24" s="39">
        <f t="shared" si="4"/>
        <v>7939644</v>
      </c>
      <c r="F24" s="40">
        <f t="shared" si="4"/>
        <v>5337900</v>
      </c>
      <c r="G24" s="42">
        <f t="shared" si="4"/>
        <v>5337900</v>
      </c>
      <c r="H24" s="43">
        <f t="shared" si="4"/>
        <v>-2495671</v>
      </c>
      <c r="I24" s="39">
        <f t="shared" si="4"/>
        <v>-908248</v>
      </c>
      <c r="J24" s="40">
        <f t="shared" si="4"/>
        <v>-2835346</v>
      </c>
      <c r="K24" s="42">
        <f t="shared" si="4"/>
        <v>-2831135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116435</v>
      </c>
      <c r="C27" s="7">
        <v>4299362</v>
      </c>
      <c r="D27" s="69">
        <v>249425</v>
      </c>
      <c r="E27" s="70">
        <v>1275000</v>
      </c>
      <c r="F27" s="7">
        <v>1590650</v>
      </c>
      <c r="G27" s="71">
        <v>1590650</v>
      </c>
      <c r="H27" s="72">
        <v>1089894</v>
      </c>
      <c r="I27" s="70">
        <v>428700</v>
      </c>
      <c r="J27" s="7">
        <v>0</v>
      </c>
      <c r="K27" s="71">
        <v>0</v>
      </c>
    </row>
    <row r="28" spans="1:11" ht="13.5">
      <c r="A28" s="73" t="s">
        <v>33</v>
      </c>
      <c r="B28" s="6">
        <v>26418</v>
      </c>
      <c r="C28" s="6">
        <v>111679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60000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90017</v>
      </c>
      <c r="C31" s="6">
        <v>4055890</v>
      </c>
      <c r="D31" s="23">
        <v>249425</v>
      </c>
      <c r="E31" s="24">
        <v>1275000</v>
      </c>
      <c r="F31" s="6">
        <v>1590650</v>
      </c>
      <c r="G31" s="25">
        <v>1590650</v>
      </c>
      <c r="H31" s="26">
        <v>0</v>
      </c>
      <c r="I31" s="24">
        <v>368700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116435</v>
      </c>
      <c r="C32" s="7">
        <f aca="true" t="shared" si="5" ref="C32:K32">SUM(C28:C31)</f>
        <v>4167569</v>
      </c>
      <c r="D32" s="69">
        <f t="shared" si="5"/>
        <v>249425</v>
      </c>
      <c r="E32" s="70">
        <f t="shared" si="5"/>
        <v>1275000</v>
      </c>
      <c r="F32" s="7">
        <f t="shared" si="5"/>
        <v>1590650</v>
      </c>
      <c r="G32" s="71">
        <f t="shared" si="5"/>
        <v>1590650</v>
      </c>
      <c r="H32" s="72">
        <f t="shared" si="5"/>
        <v>0</v>
      </c>
      <c r="I32" s="70">
        <f t="shared" si="5"/>
        <v>428700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13826662</v>
      </c>
      <c r="C35" s="6">
        <v>9939342</v>
      </c>
      <c r="D35" s="23">
        <v>9960915</v>
      </c>
      <c r="E35" s="24">
        <v>15236867</v>
      </c>
      <c r="F35" s="6">
        <v>14974276</v>
      </c>
      <c r="G35" s="25">
        <v>14974276</v>
      </c>
      <c r="H35" s="26">
        <v>9077902</v>
      </c>
      <c r="I35" s="24">
        <v>19768454</v>
      </c>
      <c r="J35" s="6">
        <v>18996390</v>
      </c>
      <c r="K35" s="25">
        <v>17952293</v>
      </c>
    </row>
    <row r="36" spans="1:11" ht="13.5">
      <c r="A36" s="22" t="s">
        <v>39</v>
      </c>
      <c r="B36" s="6">
        <v>6448755</v>
      </c>
      <c r="C36" s="6">
        <v>9012217</v>
      </c>
      <c r="D36" s="23">
        <v>7325748</v>
      </c>
      <c r="E36" s="24">
        <v>8175319</v>
      </c>
      <c r="F36" s="6">
        <v>7691919</v>
      </c>
      <c r="G36" s="25">
        <v>7691919</v>
      </c>
      <c r="H36" s="26">
        <v>6978941</v>
      </c>
      <c r="I36" s="24">
        <v>7103271</v>
      </c>
      <c r="J36" s="6">
        <v>6065981</v>
      </c>
      <c r="K36" s="25">
        <v>5028691</v>
      </c>
    </row>
    <row r="37" spans="1:11" ht="13.5">
      <c r="A37" s="22" t="s">
        <v>40</v>
      </c>
      <c r="B37" s="6">
        <v>7513761</v>
      </c>
      <c r="C37" s="6">
        <v>7634980</v>
      </c>
      <c r="D37" s="23">
        <v>6460354</v>
      </c>
      <c r="E37" s="24">
        <v>6223624</v>
      </c>
      <c r="F37" s="6">
        <v>6227367</v>
      </c>
      <c r="G37" s="25">
        <v>6227367</v>
      </c>
      <c r="H37" s="26">
        <v>7741973</v>
      </c>
      <c r="I37" s="24">
        <v>5621210</v>
      </c>
      <c r="J37" s="6">
        <v>6011954</v>
      </c>
      <c r="K37" s="25">
        <v>6114193</v>
      </c>
    </row>
    <row r="38" spans="1:11" ht="13.5">
      <c r="A38" s="22" t="s">
        <v>41</v>
      </c>
      <c r="B38" s="6">
        <v>18138836</v>
      </c>
      <c r="C38" s="6">
        <v>21867085</v>
      </c>
      <c r="D38" s="23">
        <v>19836634</v>
      </c>
      <c r="E38" s="24">
        <v>22642544</v>
      </c>
      <c r="F38" s="6">
        <v>20208000</v>
      </c>
      <c r="G38" s="25">
        <v>20208000</v>
      </c>
      <c r="H38" s="26">
        <v>19836634</v>
      </c>
      <c r="I38" s="24">
        <v>20895840</v>
      </c>
      <c r="J38" s="6">
        <v>21531088</v>
      </c>
      <c r="K38" s="25">
        <v>22178597</v>
      </c>
    </row>
    <row r="39" spans="1:11" ht="13.5">
      <c r="A39" s="22" t="s">
        <v>42</v>
      </c>
      <c r="B39" s="6">
        <v>-8588785</v>
      </c>
      <c r="C39" s="6">
        <v>-10550500</v>
      </c>
      <c r="D39" s="23">
        <v>-9010328</v>
      </c>
      <c r="E39" s="24">
        <v>-5453982</v>
      </c>
      <c r="F39" s="6">
        <v>-4953710</v>
      </c>
      <c r="G39" s="25">
        <v>-4953710</v>
      </c>
      <c r="H39" s="26">
        <v>-11781016</v>
      </c>
      <c r="I39" s="24">
        <v>354675</v>
      </c>
      <c r="J39" s="6">
        <v>-2480671</v>
      </c>
      <c r="K39" s="25">
        <v>-5311806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97037170</v>
      </c>
      <c r="I42" s="24">
        <v>4517031</v>
      </c>
      <c r="J42" s="6">
        <v>-774907</v>
      </c>
      <c r="K42" s="25">
        <v>-1046185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-1089893</v>
      </c>
      <c r="I43" s="24">
        <v>-428700</v>
      </c>
      <c r="J43" s="6">
        <v>0</v>
      </c>
      <c r="K43" s="25">
        <v>0</v>
      </c>
    </row>
    <row r="44" spans="1:11" ht="13.5">
      <c r="A44" s="22" t="s">
        <v>46</v>
      </c>
      <c r="B44" s="6">
        <v>66139</v>
      </c>
      <c r="C44" s="6">
        <v>178731</v>
      </c>
      <c r="D44" s="23">
        <v>0</v>
      </c>
      <c r="E44" s="24">
        <v>-244870</v>
      </c>
      <c r="F44" s="6">
        <v>-244870</v>
      </c>
      <c r="G44" s="25">
        <v>-244870</v>
      </c>
      <c r="H44" s="26">
        <v>-245979</v>
      </c>
      <c r="I44" s="24">
        <v>-92830</v>
      </c>
      <c r="J44" s="6">
        <v>0</v>
      </c>
      <c r="K44" s="25">
        <v>0</v>
      </c>
    </row>
    <row r="45" spans="1:11" ht="13.5">
      <c r="A45" s="33" t="s">
        <v>47</v>
      </c>
      <c r="B45" s="7">
        <v>8294222</v>
      </c>
      <c r="C45" s="7">
        <v>11648083</v>
      </c>
      <c r="D45" s="69">
        <v>7537499</v>
      </c>
      <c r="E45" s="70">
        <v>14282360</v>
      </c>
      <c r="F45" s="7">
        <v>14019769</v>
      </c>
      <c r="G45" s="71">
        <v>14019769</v>
      </c>
      <c r="H45" s="72">
        <v>104317212</v>
      </c>
      <c r="I45" s="70">
        <v>18260139</v>
      </c>
      <c r="J45" s="7">
        <v>17485232</v>
      </c>
      <c r="K45" s="71">
        <v>16441890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11469353</v>
      </c>
      <c r="C48" s="6">
        <v>7537498</v>
      </c>
      <c r="D48" s="23">
        <v>4188310</v>
      </c>
      <c r="E48" s="24">
        <v>14527230</v>
      </c>
      <c r="F48" s="6">
        <v>14264639</v>
      </c>
      <c r="G48" s="25">
        <v>14264639</v>
      </c>
      <c r="H48" s="26">
        <v>4774857</v>
      </c>
      <c r="I48" s="24">
        <v>18260139</v>
      </c>
      <c r="J48" s="6">
        <v>17488075</v>
      </c>
      <c r="K48" s="25">
        <v>16443978</v>
      </c>
    </row>
    <row r="49" spans="1:11" ht="13.5">
      <c r="A49" s="22" t="s">
        <v>50</v>
      </c>
      <c r="B49" s="6">
        <f>+B75</f>
        <v>9690165</v>
      </c>
      <c r="C49" s="6">
        <f aca="true" t="shared" si="6" ref="C49:K49">+C75</f>
        <v>10344777</v>
      </c>
      <c r="D49" s="23">
        <f t="shared" si="6"/>
        <v>7801751</v>
      </c>
      <c r="E49" s="24">
        <f t="shared" si="6"/>
        <v>6120779</v>
      </c>
      <c r="F49" s="6">
        <f t="shared" si="6"/>
        <v>6124522</v>
      </c>
      <c r="G49" s="25">
        <f t="shared" si="6"/>
        <v>6124522</v>
      </c>
      <c r="H49" s="26">
        <f t="shared" si="6"/>
        <v>-202103569.22009572</v>
      </c>
      <c r="I49" s="24">
        <f t="shared" si="6"/>
        <v>3059599.516164591</v>
      </c>
      <c r="J49" s="6">
        <f t="shared" si="6"/>
        <v>4492995.457128581</v>
      </c>
      <c r="K49" s="25">
        <f t="shared" si="6"/>
        <v>4595128.177697759</v>
      </c>
    </row>
    <row r="50" spans="1:11" ht="13.5">
      <c r="A50" s="33" t="s">
        <v>51</v>
      </c>
      <c r="B50" s="7">
        <f>+B48-B49</f>
        <v>1779188</v>
      </c>
      <c r="C50" s="7">
        <f aca="true" t="shared" si="7" ref="C50:K50">+C48-C49</f>
        <v>-2807279</v>
      </c>
      <c r="D50" s="69">
        <f t="shared" si="7"/>
        <v>-3613441</v>
      </c>
      <c r="E50" s="70">
        <f t="shared" si="7"/>
        <v>8406451</v>
      </c>
      <c r="F50" s="7">
        <f t="shared" si="7"/>
        <v>8140117</v>
      </c>
      <c r="G50" s="71">
        <f t="shared" si="7"/>
        <v>8140117</v>
      </c>
      <c r="H50" s="72">
        <f t="shared" si="7"/>
        <v>206878426.22009572</v>
      </c>
      <c r="I50" s="70">
        <f t="shared" si="7"/>
        <v>15200539.483835408</v>
      </c>
      <c r="J50" s="7">
        <f t="shared" si="7"/>
        <v>12995079.54287142</v>
      </c>
      <c r="K50" s="71">
        <f t="shared" si="7"/>
        <v>11848849.82230224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6448755</v>
      </c>
      <c r="C53" s="6">
        <v>9012217</v>
      </c>
      <c r="D53" s="23">
        <v>7325748</v>
      </c>
      <c r="E53" s="24">
        <v>8175319</v>
      </c>
      <c r="F53" s="6">
        <v>7691919</v>
      </c>
      <c r="G53" s="25">
        <v>7691919</v>
      </c>
      <c r="H53" s="26">
        <v>6978941</v>
      </c>
      <c r="I53" s="24">
        <v>7103271</v>
      </c>
      <c r="J53" s="6">
        <v>6065981</v>
      </c>
      <c r="K53" s="25">
        <v>5028691</v>
      </c>
    </row>
    <row r="54" spans="1:11" ht="13.5">
      <c r="A54" s="22" t="s">
        <v>54</v>
      </c>
      <c r="B54" s="6">
        <v>0</v>
      </c>
      <c r="C54" s="6">
        <v>1617130</v>
      </c>
      <c r="D54" s="23">
        <v>1596279</v>
      </c>
      <c r="E54" s="24">
        <v>1220036</v>
      </c>
      <c r="F54" s="6">
        <v>1224480</v>
      </c>
      <c r="G54" s="25">
        <v>1224480</v>
      </c>
      <c r="H54" s="26">
        <v>1436603</v>
      </c>
      <c r="I54" s="24">
        <v>1017349</v>
      </c>
      <c r="J54" s="6">
        <v>1037290</v>
      </c>
      <c r="K54" s="25">
        <v>1037290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497837</v>
      </c>
      <c r="C56" s="6">
        <v>490845</v>
      </c>
      <c r="D56" s="23">
        <v>485924</v>
      </c>
      <c r="E56" s="24">
        <v>663389</v>
      </c>
      <c r="F56" s="6">
        <v>835543</v>
      </c>
      <c r="G56" s="25">
        <v>835543</v>
      </c>
      <c r="H56" s="26">
        <v>586669</v>
      </c>
      <c r="I56" s="24">
        <v>685620</v>
      </c>
      <c r="J56" s="6">
        <v>705297</v>
      </c>
      <c r="K56" s="25">
        <v>718907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49.21058371922574</v>
      </c>
      <c r="I70" s="5">
        <f t="shared" si="8"/>
        <v>1.6983259357862308</v>
      </c>
      <c r="J70" s="5">
        <f t="shared" si="8"/>
        <v>1.007056578282003</v>
      </c>
      <c r="K70" s="5">
        <f t="shared" si="8"/>
        <v>1.007127040639549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146503943</v>
      </c>
      <c r="I71" s="2">
        <f t="shared" si="9"/>
        <v>16685463</v>
      </c>
      <c r="J71" s="2">
        <f t="shared" si="9"/>
        <v>9889781</v>
      </c>
      <c r="K71" s="2">
        <f t="shared" si="9"/>
        <v>9981622</v>
      </c>
    </row>
    <row r="72" spans="1:11" ht="12.75" hidden="1">
      <c r="A72" s="1" t="s">
        <v>113</v>
      </c>
      <c r="B72" s="2">
        <f>+B77</f>
        <v>6237688</v>
      </c>
      <c r="C72" s="2">
        <f aca="true" t="shared" si="10" ref="C72:K72">+C77</f>
        <v>6373710</v>
      </c>
      <c r="D72" s="2">
        <f t="shared" si="10"/>
        <v>10932337</v>
      </c>
      <c r="E72" s="2">
        <f t="shared" si="10"/>
        <v>11819133</v>
      </c>
      <c r="F72" s="2">
        <f t="shared" si="10"/>
        <v>7952418</v>
      </c>
      <c r="G72" s="2">
        <f t="shared" si="10"/>
        <v>7952418</v>
      </c>
      <c r="H72" s="2">
        <f t="shared" si="10"/>
        <v>2977082</v>
      </c>
      <c r="I72" s="2">
        <f t="shared" si="10"/>
        <v>9824653</v>
      </c>
      <c r="J72" s="2">
        <f t="shared" si="10"/>
        <v>9820482</v>
      </c>
      <c r="K72" s="2">
        <f t="shared" si="10"/>
        <v>9910986</v>
      </c>
    </row>
    <row r="73" spans="1:11" ht="12.75" hidden="1">
      <c r="A73" s="1" t="s">
        <v>114</v>
      </c>
      <c r="B73" s="2">
        <f>+B74</f>
        <v>2004527.5</v>
      </c>
      <c r="C73" s="2">
        <f aca="true" t="shared" si="11" ref="C73:K73">+(C78+C80+C81+C82)-(B78+B80+B81+B82)</f>
        <v>44535</v>
      </c>
      <c r="D73" s="2">
        <f t="shared" si="11"/>
        <v>3370761</v>
      </c>
      <c r="E73" s="2">
        <f t="shared" si="11"/>
        <v>-5062968</v>
      </c>
      <c r="F73" s="2">
        <f>+(F78+F80+F81+F82)-(D78+D80+D81+D82)</f>
        <v>-5062968</v>
      </c>
      <c r="G73" s="2">
        <f>+(G78+G80+G81+G82)-(D78+D80+D81+D82)</f>
        <v>-5062968</v>
      </c>
      <c r="H73" s="2">
        <f>+(H78+H80+H81+H82)-(D78+D80+D81+D82)</f>
        <v>-1469560</v>
      </c>
      <c r="I73" s="2">
        <f>+(I78+I80+I81+I82)-(E78+E80+E81+E82)</f>
        <v>798678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115</v>
      </c>
      <c r="B74" s="2">
        <f>+TREND(C74:E74)</f>
        <v>2004527.5</v>
      </c>
      <c r="C74" s="2">
        <f>+C73</f>
        <v>44535</v>
      </c>
      <c r="D74" s="2">
        <f aca="true" t="shared" si="12" ref="D74:K74">+D73</f>
        <v>3370761</v>
      </c>
      <c r="E74" s="2">
        <f t="shared" si="12"/>
        <v>-5062968</v>
      </c>
      <c r="F74" s="2">
        <f t="shared" si="12"/>
        <v>-5062968</v>
      </c>
      <c r="G74" s="2">
        <f t="shared" si="12"/>
        <v>-5062968</v>
      </c>
      <c r="H74" s="2">
        <f t="shared" si="12"/>
        <v>-1469560</v>
      </c>
      <c r="I74" s="2">
        <f t="shared" si="12"/>
        <v>798678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116</v>
      </c>
      <c r="B75" s="2">
        <f>+B84-(((B80+B81+B78)*B70)-B79)</f>
        <v>9690165</v>
      </c>
      <c r="C75" s="2">
        <f aca="true" t="shared" si="13" ref="C75:K75">+C84-(((C80+C81+C78)*C70)-C79)</f>
        <v>10344777</v>
      </c>
      <c r="D75" s="2">
        <f t="shared" si="13"/>
        <v>7801751</v>
      </c>
      <c r="E75" s="2">
        <f t="shared" si="13"/>
        <v>6120779</v>
      </c>
      <c r="F75" s="2">
        <f t="shared" si="13"/>
        <v>6124522</v>
      </c>
      <c r="G75" s="2">
        <f t="shared" si="13"/>
        <v>6124522</v>
      </c>
      <c r="H75" s="2">
        <f t="shared" si="13"/>
        <v>-202103569.22009572</v>
      </c>
      <c r="I75" s="2">
        <f t="shared" si="13"/>
        <v>3059599.516164591</v>
      </c>
      <c r="J75" s="2">
        <f t="shared" si="13"/>
        <v>4492995.457128581</v>
      </c>
      <c r="K75" s="2">
        <f t="shared" si="13"/>
        <v>4595128.177697759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6237688</v>
      </c>
      <c r="C77" s="3">
        <v>6373710</v>
      </c>
      <c r="D77" s="3">
        <v>10932337</v>
      </c>
      <c r="E77" s="3">
        <v>11819133</v>
      </c>
      <c r="F77" s="3">
        <v>7952418</v>
      </c>
      <c r="G77" s="3">
        <v>7952418</v>
      </c>
      <c r="H77" s="3">
        <v>2977082</v>
      </c>
      <c r="I77" s="3">
        <v>9824653</v>
      </c>
      <c r="J77" s="3">
        <v>9820482</v>
      </c>
      <c r="K77" s="3">
        <v>9910986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6680894</v>
      </c>
      <c r="C79" s="3">
        <v>6578578</v>
      </c>
      <c r="D79" s="3">
        <v>5267124</v>
      </c>
      <c r="E79" s="3">
        <v>4938848</v>
      </c>
      <c r="F79" s="3">
        <v>4938848</v>
      </c>
      <c r="G79" s="3">
        <v>4938848</v>
      </c>
      <c r="H79" s="3">
        <v>6547634</v>
      </c>
      <c r="I79" s="3">
        <v>2805569</v>
      </c>
      <c r="J79" s="3">
        <v>2862442</v>
      </c>
      <c r="K79" s="3">
        <v>2862442</v>
      </c>
    </row>
    <row r="80" spans="1:11" ht="12.75" hidden="1">
      <c r="A80" s="1" t="s">
        <v>68</v>
      </c>
      <c r="B80" s="3">
        <v>1169988</v>
      </c>
      <c r="C80" s="3">
        <v>724630</v>
      </c>
      <c r="D80" s="3">
        <v>4177917</v>
      </c>
      <c r="E80" s="3">
        <v>709637</v>
      </c>
      <c r="F80" s="3">
        <v>709637</v>
      </c>
      <c r="G80" s="3">
        <v>709637</v>
      </c>
      <c r="H80" s="3">
        <v>3792798</v>
      </c>
      <c r="I80" s="3">
        <v>1508315</v>
      </c>
      <c r="J80" s="3">
        <v>1508315</v>
      </c>
      <c r="K80" s="3">
        <v>1508315</v>
      </c>
    </row>
    <row r="81" spans="1:11" ht="12.75" hidden="1">
      <c r="A81" s="1" t="s">
        <v>69</v>
      </c>
      <c r="B81" s="3">
        <v>1187321</v>
      </c>
      <c r="C81" s="3">
        <v>1677214</v>
      </c>
      <c r="D81" s="3">
        <v>1594688</v>
      </c>
      <c r="E81" s="3">
        <v>0</v>
      </c>
      <c r="F81" s="3">
        <v>0</v>
      </c>
      <c r="G81" s="3">
        <v>0</v>
      </c>
      <c r="H81" s="3">
        <v>510247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146503943</v>
      </c>
      <c r="I83" s="3">
        <v>16685463</v>
      </c>
      <c r="J83" s="3">
        <v>9889781</v>
      </c>
      <c r="K83" s="3">
        <v>9981622</v>
      </c>
    </row>
    <row r="84" spans="1:11" ht="12.75" hidden="1">
      <c r="A84" s="1" t="s">
        <v>72</v>
      </c>
      <c r="B84" s="3">
        <v>3009271</v>
      </c>
      <c r="C84" s="3">
        <v>3766199</v>
      </c>
      <c r="D84" s="3">
        <v>2534627</v>
      </c>
      <c r="E84" s="3">
        <v>1181931</v>
      </c>
      <c r="F84" s="3">
        <v>1185674</v>
      </c>
      <c r="G84" s="3">
        <v>1185674</v>
      </c>
      <c r="H84" s="3">
        <v>3104153</v>
      </c>
      <c r="I84" s="3">
        <v>2815641</v>
      </c>
      <c r="J84" s="3">
        <v>3149512</v>
      </c>
      <c r="K84" s="3">
        <v>3251751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9406974</v>
      </c>
      <c r="C5" s="6">
        <v>9260355</v>
      </c>
      <c r="D5" s="23">
        <v>21210970</v>
      </c>
      <c r="E5" s="24">
        <v>23130609</v>
      </c>
      <c r="F5" s="6">
        <v>23130609</v>
      </c>
      <c r="G5" s="25">
        <v>23130609</v>
      </c>
      <c r="H5" s="26">
        <v>22140167</v>
      </c>
      <c r="I5" s="24">
        <v>24518436</v>
      </c>
      <c r="J5" s="6">
        <v>25989541</v>
      </c>
      <c r="K5" s="25">
        <v>27548915</v>
      </c>
    </row>
    <row r="6" spans="1:11" ht="13.5">
      <c r="A6" s="22" t="s">
        <v>18</v>
      </c>
      <c r="B6" s="6">
        <v>6342795</v>
      </c>
      <c r="C6" s="6">
        <v>25659806</v>
      </c>
      <c r="D6" s="23">
        <v>31423981</v>
      </c>
      <c r="E6" s="24">
        <v>31972090</v>
      </c>
      <c r="F6" s="6">
        <v>33228572</v>
      </c>
      <c r="G6" s="25">
        <v>33228572</v>
      </c>
      <c r="H6" s="26">
        <v>29227738</v>
      </c>
      <c r="I6" s="24">
        <v>33581372</v>
      </c>
      <c r="J6" s="6">
        <v>34382905</v>
      </c>
      <c r="K6" s="25">
        <v>35875225</v>
      </c>
    </row>
    <row r="7" spans="1:11" ht="13.5">
      <c r="A7" s="22" t="s">
        <v>19</v>
      </c>
      <c r="B7" s="6">
        <v>118292</v>
      </c>
      <c r="C7" s="6">
        <v>436272</v>
      </c>
      <c r="D7" s="23">
        <v>450179</v>
      </c>
      <c r="E7" s="24">
        <v>385533</v>
      </c>
      <c r="F7" s="6">
        <v>390888</v>
      </c>
      <c r="G7" s="25">
        <v>390888</v>
      </c>
      <c r="H7" s="26">
        <v>357910</v>
      </c>
      <c r="I7" s="24">
        <v>408664</v>
      </c>
      <c r="J7" s="6">
        <v>408664</v>
      </c>
      <c r="K7" s="25">
        <v>408664</v>
      </c>
    </row>
    <row r="8" spans="1:11" ht="13.5">
      <c r="A8" s="22" t="s">
        <v>20</v>
      </c>
      <c r="B8" s="6">
        <v>30092000</v>
      </c>
      <c r="C8" s="6">
        <v>41246534</v>
      </c>
      <c r="D8" s="23">
        <v>40597162</v>
      </c>
      <c r="E8" s="24">
        <v>41866002</v>
      </c>
      <c r="F8" s="6">
        <v>47499003</v>
      </c>
      <c r="G8" s="25">
        <v>47499003</v>
      </c>
      <c r="H8" s="26">
        <v>42448429</v>
      </c>
      <c r="I8" s="24">
        <v>43041000</v>
      </c>
      <c r="J8" s="6">
        <v>45637460</v>
      </c>
      <c r="K8" s="25">
        <v>48083388</v>
      </c>
    </row>
    <row r="9" spans="1:11" ht="13.5">
      <c r="A9" s="22" t="s">
        <v>21</v>
      </c>
      <c r="B9" s="6">
        <v>588617</v>
      </c>
      <c r="C9" s="6">
        <v>22646786</v>
      </c>
      <c r="D9" s="23">
        <v>20457022</v>
      </c>
      <c r="E9" s="24">
        <v>40129495</v>
      </c>
      <c r="F9" s="6">
        <v>47593496</v>
      </c>
      <c r="G9" s="25">
        <v>47593496</v>
      </c>
      <c r="H9" s="26">
        <v>12313956</v>
      </c>
      <c r="I9" s="24">
        <v>42810827</v>
      </c>
      <c r="J9" s="6">
        <v>42532511</v>
      </c>
      <c r="K9" s="25">
        <v>42532511</v>
      </c>
    </row>
    <row r="10" spans="1:11" ht="25.5">
      <c r="A10" s="27" t="s">
        <v>105</v>
      </c>
      <c r="B10" s="28">
        <f>SUM(B5:B9)</f>
        <v>46548678</v>
      </c>
      <c r="C10" s="29">
        <f aca="true" t="shared" si="0" ref="C10:K10">SUM(C5:C9)</f>
        <v>99249753</v>
      </c>
      <c r="D10" s="30">
        <f t="shared" si="0"/>
        <v>114139314</v>
      </c>
      <c r="E10" s="28">
        <f t="shared" si="0"/>
        <v>137483729</v>
      </c>
      <c r="F10" s="29">
        <f t="shared" si="0"/>
        <v>151842568</v>
      </c>
      <c r="G10" s="31">
        <f t="shared" si="0"/>
        <v>151842568</v>
      </c>
      <c r="H10" s="32">
        <f t="shared" si="0"/>
        <v>106488200</v>
      </c>
      <c r="I10" s="28">
        <f t="shared" si="0"/>
        <v>144360299</v>
      </c>
      <c r="J10" s="29">
        <f t="shared" si="0"/>
        <v>148951081</v>
      </c>
      <c r="K10" s="31">
        <f t="shared" si="0"/>
        <v>154448703</v>
      </c>
    </row>
    <row r="11" spans="1:11" ht="13.5">
      <c r="A11" s="22" t="s">
        <v>22</v>
      </c>
      <c r="B11" s="6">
        <v>28073448</v>
      </c>
      <c r="C11" s="6">
        <v>34252334</v>
      </c>
      <c r="D11" s="23">
        <v>37178306</v>
      </c>
      <c r="E11" s="24">
        <v>38487191</v>
      </c>
      <c r="F11" s="6">
        <v>38487204</v>
      </c>
      <c r="G11" s="25">
        <v>38487204</v>
      </c>
      <c r="H11" s="26">
        <v>38820008</v>
      </c>
      <c r="I11" s="24">
        <v>44482875</v>
      </c>
      <c r="J11" s="6">
        <v>47212923</v>
      </c>
      <c r="K11" s="25">
        <v>49795779</v>
      </c>
    </row>
    <row r="12" spans="1:11" ht="13.5">
      <c r="A12" s="22" t="s">
        <v>23</v>
      </c>
      <c r="B12" s="6">
        <v>2472852</v>
      </c>
      <c r="C12" s="6">
        <v>2766042</v>
      </c>
      <c r="D12" s="23">
        <v>2997987</v>
      </c>
      <c r="E12" s="24">
        <v>2976889</v>
      </c>
      <c r="F12" s="6">
        <v>2976889</v>
      </c>
      <c r="G12" s="25">
        <v>2976889</v>
      </c>
      <c r="H12" s="26">
        <v>3037898</v>
      </c>
      <c r="I12" s="24">
        <v>3002280</v>
      </c>
      <c r="J12" s="6">
        <v>3182412</v>
      </c>
      <c r="K12" s="25">
        <v>3373358</v>
      </c>
    </row>
    <row r="13" spans="1:11" ht="13.5">
      <c r="A13" s="22" t="s">
        <v>106</v>
      </c>
      <c r="B13" s="6">
        <v>63252</v>
      </c>
      <c r="C13" s="6">
        <v>31508609</v>
      </c>
      <c r="D13" s="23">
        <v>24956849</v>
      </c>
      <c r="E13" s="24">
        <v>24620256</v>
      </c>
      <c r="F13" s="6">
        <v>24620256</v>
      </c>
      <c r="G13" s="25">
        <v>24620256</v>
      </c>
      <c r="H13" s="26">
        <v>0</v>
      </c>
      <c r="I13" s="24">
        <v>24869627</v>
      </c>
      <c r="J13" s="6">
        <v>27121842</v>
      </c>
      <c r="K13" s="25">
        <v>27121842</v>
      </c>
    </row>
    <row r="14" spans="1:11" ht="13.5">
      <c r="A14" s="22" t="s">
        <v>24</v>
      </c>
      <c r="B14" s="6">
        <v>313896</v>
      </c>
      <c r="C14" s="6">
        <v>7543815</v>
      </c>
      <c r="D14" s="23">
        <v>10473268</v>
      </c>
      <c r="E14" s="24">
        <v>6149907</v>
      </c>
      <c r="F14" s="6">
        <v>6149907</v>
      </c>
      <c r="G14" s="25">
        <v>6149907</v>
      </c>
      <c r="H14" s="26">
        <v>1137315</v>
      </c>
      <c r="I14" s="24">
        <v>4000000</v>
      </c>
      <c r="J14" s="6">
        <v>4000000</v>
      </c>
      <c r="K14" s="25">
        <v>4000001</v>
      </c>
    </row>
    <row r="15" spans="1:11" ht="13.5">
      <c r="A15" s="22" t="s">
        <v>107</v>
      </c>
      <c r="B15" s="6">
        <v>0</v>
      </c>
      <c r="C15" s="6">
        <v>18437137</v>
      </c>
      <c r="D15" s="23">
        <v>19966105</v>
      </c>
      <c r="E15" s="24">
        <v>20693799</v>
      </c>
      <c r="F15" s="6">
        <v>20117076</v>
      </c>
      <c r="G15" s="25">
        <v>20117076</v>
      </c>
      <c r="H15" s="26">
        <v>16415611</v>
      </c>
      <c r="I15" s="24">
        <v>22000769</v>
      </c>
      <c r="J15" s="6">
        <v>22006769</v>
      </c>
      <c r="K15" s="25">
        <v>22013129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1</v>
      </c>
      <c r="F16" s="6">
        <v>1</v>
      </c>
      <c r="G16" s="25">
        <v>1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4858368</v>
      </c>
      <c r="C17" s="6">
        <v>41530993</v>
      </c>
      <c r="D17" s="23">
        <v>52948942</v>
      </c>
      <c r="E17" s="24">
        <v>55265557</v>
      </c>
      <c r="F17" s="6">
        <v>60524438</v>
      </c>
      <c r="G17" s="25">
        <v>60524438</v>
      </c>
      <c r="H17" s="26">
        <v>20935201</v>
      </c>
      <c r="I17" s="24">
        <v>48839585</v>
      </c>
      <c r="J17" s="6">
        <v>48092141</v>
      </c>
      <c r="K17" s="25">
        <v>48413694</v>
      </c>
    </row>
    <row r="18" spans="1:11" ht="13.5">
      <c r="A18" s="33" t="s">
        <v>26</v>
      </c>
      <c r="B18" s="34">
        <f>SUM(B11:B17)</f>
        <v>35781816</v>
      </c>
      <c r="C18" s="35">
        <f aca="true" t="shared" si="1" ref="C18:K18">SUM(C11:C17)</f>
        <v>136038930</v>
      </c>
      <c r="D18" s="36">
        <f t="shared" si="1"/>
        <v>148521457</v>
      </c>
      <c r="E18" s="34">
        <f t="shared" si="1"/>
        <v>148193600</v>
      </c>
      <c r="F18" s="35">
        <f t="shared" si="1"/>
        <v>152875771</v>
      </c>
      <c r="G18" s="37">
        <f t="shared" si="1"/>
        <v>152875771</v>
      </c>
      <c r="H18" s="38">
        <f t="shared" si="1"/>
        <v>80346033</v>
      </c>
      <c r="I18" s="34">
        <f t="shared" si="1"/>
        <v>147195136</v>
      </c>
      <c r="J18" s="35">
        <f t="shared" si="1"/>
        <v>151616087</v>
      </c>
      <c r="K18" s="37">
        <f t="shared" si="1"/>
        <v>154717803</v>
      </c>
    </row>
    <row r="19" spans="1:11" ht="13.5">
      <c r="A19" s="33" t="s">
        <v>27</v>
      </c>
      <c r="B19" s="39">
        <f>+B10-B18</f>
        <v>10766862</v>
      </c>
      <c r="C19" s="40">
        <f aca="true" t="shared" si="2" ref="C19:K19">+C10-C18</f>
        <v>-36789177</v>
      </c>
      <c r="D19" s="41">
        <f t="shared" si="2"/>
        <v>-34382143</v>
      </c>
      <c r="E19" s="39">
        <f t="shared" si="2"/>
        <v>-10709871</v>
      </c>
      <c r="F19" s="40">
        <f t="shared" si="2"/>
        <v>-1033203</v>
      </c>
      <c r="G19" s="42">
        <f t="shared" si="2"/>
        <v>-1033203</v>
      </c>
      <c r="H19" s="43">
        <f t="shared" si="2"/>
        <v>26142167</v>
      </c>
      <c r="I19" s="39">
        <f t="shared" si="2"/>
        <v>-2834837</v>
      </c>
      <c r="J19" s="40">
        <f t="shared" si="2"/>
        <v>-2665006</v>
      </c>
      <c r="K19" s="42">
        <f t="shared" si="2"/>
        <v>-269100</v>
      </c>
    </row>
    <row r="20" spans="1:11" ht="25.5">
      <c r="A20" s="44" t="s">
        <v>28</v>
      </c>
      <c r="B20" s="45">
        <v>10063000</v>
      </c>
      <c r="C20" s="46">
        <v>9109773</v>
      </c>
      <c r="D20" s="47">
        <v>17867680</v>
      </c>
      <c r="E20" s="45">
        <v>24934001</v>
      </c>
      <c r="F20" s="46">
        <v>25224085</v>
      </c>
      <c r="G20" s="48">
        <v>25224085</v>
      </c>
      <c r="H20" s="49">
        <v>0</v>
      </c>
      <c r="I20" s="45">
        <v>24274000</v>
      </c>
      <c r="J20" s="46">
        <v>26735000</v>
      </c>
      <c r="K20" s="48">
        <v>27460000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20829862</v>
      </c>
      <c r="C22" s="58">
        <f aca="true" t="shared" si="3" ref="C22:K22">SUM(C19:C21)</f>
        <v>-27679404</v>
      </c>
      <c r="D22" s="59">
        <f t="shared" si="3"/>
        <v>-16514463</v>
      </c>
      <c r="E22" s="57">
        <f t="shared" si="3"/>
        <v>14224130</v>
      </c>
      <c r="F22" s="58">
        <f t="shared" si="3"/>
        <v>24190882</v>
      </c>
      <c r="G22" s="60">
        <f t="shared" si="3"/>
        <v>24190882</v>
      </c>
      <c r="H22" s="61">
        <f t="shared" si="3"/>
        <v>26142167</v>
      </c>
      <c r="I22" s="57">
        <f t="shared" si="3"/>
        <v>21439163</v>
      </c>
      <c r="J22" s="58">
        <f t="shared" si="3"/>
        <v>24069994</v>
      </c>
      <c r="K22" s="60">
        <f t="shared" si="3"/>
        <v>27190900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20829862</v>
      </c>
      <c r="C24" s="40">
        <f aca="true" t="shared" si="4" ref="C24:K24">SUM(C22:C23)</f>
        <v>-27679404</v>
      </c>
      <c r="D24" s="41">
        <f t="shared" si="4"/>
        <v>-16514463</v>
      </c>
      <c r="E24" s="39">
        <f t="shared" si="4"/>
        <v>14224130</v>
      </c>
      <c r="F24" s="40">
        <f t="shared" si="4"/>
        <v>24190882</v>
      </c>
      <c r="G24" s="42">
        <f t="shared" si="4"/>
        <v>24190882</v>
      </c>
      <c r="H24" s="43">
        <f t="shared" si="4"/>
        <v>26142167</v>
      </c>
      <c r="I24" s="39">
        <f t="shared" si="4"/>
        <v>21439163</v>
      </c>
      <c r="J24" s="40">
        <f t="shared" si="4"/>
        <v>24069994</v>
      </c>
      <c r="K24" s="42">
        <f t="shared" si="4"/>
        <v>27190900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2349228</v>
      </c>
      <c r="C27" s="7">
        <v>0</v>
      </c>
      <c r="D27" s="69">
        <v>16017111</v>
      </c>
      <c r="E27" s="70">
        <v>25234013</v>
      </c>
      <c r="F27" s="7">
        <v>27374097</v>
      </c>
      <c r="G27" s="71">
        <v>27374097</v>
      </c>
      <c r="H27" s="72">
        <v>17827806</v>
      </c>
      <c r="I27" s="70">
        <v>24274000</v>
      </c>
      <c r="J27" s="7">
        <v>26735000</v>
      </c>
      <c r="K27" s="71">
        <v>27460001</v>
      </c>
    </row>
    <row r="28" spans="1:11" ht="13.5">
      <c r="A28" s="73" t="s">
        <v>33</v>
      </c>
      <c r="B28" s="6">
        <v>0</v>
      </c>
      <c r="C28" s="6">
        <v>0</v>
      </c>
      <c r="D28" s="23">
        <v>15925832</v>
      </c>
      <c r="E28" s="24">
        <v>24934000</v>
      </c>
      <c r="F28" s="6">
        <v>25224084</v>
      </c>
      <c r="G28" s="25">
        <v>25224084</v>
      </c>
      <c r="H28" s="26">
        <v>0</v>
      </c>
      <c r="I28" s="24">
        <v>24274000</v>
      </c>
      <c r="J28" s="6">
        <v>26735000</v>
      </c>
      <c r="K28" s="25">
        <v>27460000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9</v>
      </c>
      <c r="F30" s="6">
        <v>9</v>
      </c>
      <c r="G30" s="25">
        <v>9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91279</v>
      </c>
      <c r="E31" s="24">
        <v>300000</v>
      </c>
      <c r="F31" s="6">
        <v>2150000</v>
      </c>
      <c r="G31" s="25">
        <v>2150000</v>
      </c>
      <c r="H31" s="26">
        <v>0</v>
      </c>
      <c r="I31" s="24">
        <v>0</v>
      </c>
      <c r="J31" s="6">
        <v>0</v>
      </c>
      <c r="K31" s="25">
        <v>1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16017111</v>
      </c>
      <c r="E32" s="70">
        <f t="shared" si="5"/>
        <v>25234009</v>
      </c>
      <c r="F32" s="7">
        <f t="shared" si="5"/>
        <v>27374093</v>
      </c>
      <c r="G32" s="71">
        <f t="shared" si="5"/>
        <v>27374093</v>
      </c>
      <c r="H32" s="72">
        <f t="shared" si="5"/>
        <v>0</v>
      </c>
      <c r="I32" s="70">
        <f t="shared" si="5"/>
        <v>24274000</v>
      </c>
      <c r="J32" s="7">
        <f t="shared" si="5"/>
        <v>26735000</v>
      </c>
      <c r="K32" s="71">
        <f t="shared" si="5"/>
        <v>27460001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38940610</v>
      </c>
      <c r="C35" s="6">
        <v>25855197</v>
      </c>
      <c r="D35" s="23">
        <v>46426259</v>
      </c>
      <c r="E35" s="24">
        <v>13222557</v>
      </c>
      <c r="F35" s="6">
        <v>35046381</v>
      </c>
      <c r="G35" s="25">
        <v>35046381</v>
      </c>
      <c r="H35" s="26">
        <v>36722714</v>
      </c>
      <c r="I35" s="24">
        <v>29102779</v>
      </c>
      <c r="J35" s="6">
        <v>38702167</v>
      </c>
      <c r="K35" s="25">
        <v>63106675</v>
      </c>
    </row>
    <row r="36" spans="1:11" ht="13.5">
      <c r="A36" s="22" t="s">
        <v>39</v>
      </c>
      <c r="B36" s="6">
        <v>2349228</v>
      </c>
      <c r="C36" s="6">
        <v>616059696</v>
      </c>
      <c r="D36" s="23">
        <v>585367414</v>
      </c>
      <c r="E36" s="24">
        <v>646678447</v>
      </c>
      <c r="F36" s="6">
        <v>679178110</v>
      </c>
      <c r="G36" s="25">
        <v>679178110</v>
      </c>
      <c r="H36" s="26">
        <v>602895231</v>
      </c>
      <c r="I36" s="24">
        <v>585233157</v>
      </c>
      <c r="J36" s="6">
        <v>606544197</v>
      </c>
      <c r="K36" s="25">
        <v>607269197</v>
      </c>
    </row>
    <row r="37" spans="1:11" ht="13.5">
      <c r="A37" s="22" t="s">
        <v>40</v>
      </c>
      <c r="B37" s="6">
        <v>20459976</v>
      </c>
      <c r="C37" s="6">
        <v>81722965</v>
      </c>
      <c r="D37" s="23">
        <v>115532554</v>
      </c>
      <c r="E37" s="24">
        <v>83077672</v>
      </c>
      <c r="F37" s="6">
        <v>87400090</v>
      </c>
      <c r="G37" s="25">
        <v>87400090</v>
      </c>
      <c r="H37" s="26">
        <v>97460592</v>
      </c>
      <c r="I37" s="24">
        <v>73426169</v>
      </c>
      <c r="J37" s="6">
        <v>77699969</v>
      </c>
      <c r="K37" s="25">
        <v>82230197</v>
      </c>
    </row>
    <row r="38" spans="1:11" ht="13.5">
      <c r="A38" s="22" t="s">
        <v>41</v>
      </c>
      <c r="B38" s="6">
        <v>0</v>
      </c>
      <c r="C38" s="6">
        <v>19927513</v>
      </c>
      <c r="D38" s="23">
        <v>17558231</v>
      </c>
      <c r="E38" s="24">
        <v>12432390</v>
      </c>
      <c r="F38" s="6">
        <v>44217016</v>
      </c>
      <c r="G38" s="25">
        <v>44217016</v>
      </c>
      <c r="H38" s="26">
        <v>17282801</v>
      </c>
      <c r="I38" s="24">
        <v>17558230</v>
      </c>
      <c r="J38" s="6">
        <v>17558230</v>
      </c>
      <c r="K38" s="25">
        <v>17558230</v>
      </c>
    </row>
    <row r="39" spans="1:11" ht="13.5">
      <c r="A39" s="22" t="s">
        <v>42</v>
      </c>
      <c r="B39" s="6">
        <v>0</v>
      </c>
      <c r="C39" s="6">
        <v>540264417</v>
      </c>
      <c r="D39" s="23">
        <v>515217351</v>
      </c>
      <c r="E39" s="24">
        <v>564391209</v>
      </c>
      <c r="F39" s="6">
        <v>574310520</v>
      </c>
      <c r="G39" s="25">
        <v>574310520</v>
      </c>
      <c r="H39" s="26">
        <v>498732385</v>
      </c>
      <c r="I39" s="24">
        <v>501912374</v>
      </c>
      <c r="J39" s="6">
        <v>525918171</v>
      </c>
      <c r="K39" s="25">
        <v>543396545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71370316</v>
      </c>
      <c r="D42" s="23">
        <v>18177782</v>
      </c>
      <c r="E42" s="24">
        <v>23350642</v>
      </c>
      <c r="F42" s="6">
        <v>23265634</v>
      </c>
      <c r="G42" s="25">
        <v>23265634</v>
      </c>
      <c r="H42" s="26">
        <v>27440764</v>
      </c>
      <c r="I42" s="24">
        <v>31465733</v>
      </c>
      <c r="J42" s="6">
        <v>33932800</v>
      </c>
      <c r="K42" s="25">
        <v>34357911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-274294</v>
      </c>
      <c r="I43" s="24">
        <v>0</v>
      </c>
      <c r="J43" s="6">
        <v>0</v>
      </c>
      <c r="K43" s="25">
        <v>1</v>
      </c>
    </row>
    <row r="44" spans="1:11" ht="13.5">
      <c r="A44" s="22" t="s">
        <v>46</v>
      </c>
      <c r="B44" s="6">
        <v>21204</v>
      </c>
      <c r="C44" s="6">
        <v>170311</v>
      </c>
      <c r="D44" s="23">
        <v>-192212</v>
      </c>
      <c r="E44" s="24">
        <v>-198863</v>
      </c>
      <c r="F44" s="6">
        <v>199999</v>
      </c>
      <c r="G44" s="25">
        <v>199999</v>
      </c>
      <c r="H44" s="26">
        <v>562871</v>
      </c>
      <c r="I44" s="24">
        <v>-496</v>
      </c>
      <c r="J44" s="6">
        <v>0</v>
      </c>
      <c r="K44" s="25">
        <v>0</v>
      </c>
    </row>
    <row r="45" spans="1:11" ht="13.5">
      <c r="A45" s="33" t="s">
        <v>47</v>
      </c>
      <c r="B45" s="7">
        <v>21204</v>
      </c>
      <c r="C45" s="7">
        <v>73400323</v>
      </c>
      <c r="D45" s="69">
        <v>24617751</v>
      </c>
      <c r="E45" s="70">
        <v>24957818</v>
      </c>
      <c r="F45" s="7">
        <v>25271672</v>
      </c>
      <c r="G45" s="71">
        <v>25271672</v>
      </c>
      <c r="H45" s="72">
        <v>27476190</v>
      </c>
      <c r="I45" s="70">
        <v>33353592</v>
      </c>
      <c r="J45" s="7">
        <v>45278538</v>
      </c>
      <c r="K45" s="71">
        <v>55303038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-5559960</v>
      </c>
      <c r="C48" s="6">
        <v>1859696</v>
      </c>
      <c r="D48" s="23">
        <v>4743826</v>
      </c>
      <c r="E48" s="24">
        <v>2384661</v>
      </c>
      <c r="F48" s="6">
        <v>4149390</v>
      </c>
      <c r="G48" s="25">
        <v>4149390</v>
      </c>
      <c r="H48" s="26">
        <v>-23471810</v>
      </c>
      <c r="I48" s="24">
        <v>11345738</v>
      </c>
      <c r="J48" s="6">
        <v>20945126</v>
      </c>
      <c r="K48" s="25">
        <v>30388722</v>
      </c>
    </row>
    <row r="49" spans="1:11" ht="13.5">
      <c r="A49" s="22" t="s">
        <v>50</v>
      </c>
      <c r="B49" s="6">
        <f>+B75</f>
        <v>20438772</v>
      </c>
      <c r="C49" s="6">
        <f aca="true" t="shared" si="6" ref="C49:K49">+C75</f>
        <v>77898926.60310188</v>
      </c>
      <c r="D49" s="23">
        <f t="shared" si="6"/>
        <v>110533501.3069763</v>
      </c>
      <c r="E49" s="24">
        <f t="shared" si="6"/>
        <v>75986881.29370828</v>
      </c>
      <c r="F49" s="6">
        <f t="shared" si="6"/>
        <v>68790738.51323949</v>
      </c>
      <c r="G49" s="25">
        <f t="shared" si="6"/>
        <v>68790738.51323949</v>
      </c>
      <c r="H49" s="26">
        <f t="shared" si="6"/>
        <v>158387144.38643396</v>
      </c>
      <c r="I49" s="24">
        <f t="shared" si="6"/>
        <v>69726820.37417945</v>
      </c>
      <c r="J49" s="6">
        <f t="shared" si="6"/>
        <v>73710400.68603557</v>
      </c>
      <c r="K49" s="25">
        <f t="shared" si="6"/>
        <v>69094517.01619136</v>
      </c>
    </row>
    <row r="50" spans="1:11" ht="13.5">
      <c r="A50" s="33" t="s">
        <v>51</v>
      </c>
      <c r="B50" s="7">
        <f>+B48-B49</f>
        <v>-25998732</v>
      </c>
      <c r="C50" s="7">
        <f aca="true" t="shared" si="7" ref="C50:K50">+C48-C49</f>
        <v>-76039230.60310188</v>
      </c>
      <c r="D50" s="69">
        <f t="shared" si="7"/>
        <v>-105789675.3069763</v>
      </c>
      <c r="E50" s="70">
        <f t="shared" si="7"/>
        <v>-73602220.29370828</v>
      </c>
      <c r="F50" s="7">
        <f t="shared" si="7"/>
        <v>-64641348.51323949</v>
      </c>
      <c r="G50" s="71">
        <f t="shared" si="7"/>
        <v>-64641348.51323949</v>
      </c>
      <c r="H50" s="72">
        <f t="shared" si="7"/>
        <v>-181858954.38643396</v>
      </c>
      <c r="I50" s="70">
        <f t="shared" si="7"/>
        <v>-58381082.37417945</v>
      </c>
      <c r="J50" s="7">
        <f t="shared" si="7"/>
        <v>-52765274.68603557</v>
      </c>
      <c r="K50" s="71">
        <f t="shared" si="7"/>
        <v>-38705795.01619136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2349228</v>
      </c>
      <c r="C53" s="6">
        <v>616059696</v>
      </c>
      <c r="D53" s="23">
        <v>585367414</v>
      </c>
      <c r="E53" s="24">
        <v>646678437</v>
      </c>
      <c r="F53" s="6">
        <v>679178100</v>
      </c>
      <c r="G53" s="25">
        <v>679178100</v>
      </c>
      <c r="H53" s="26">
        <v>602895231</v>
      </c>
      <c r="I53" s="24">
        <v>585233157</v>
      </c>
      <c r="J53" s="6">
        <v>606544197</v>
      </c>
      <c r="K53" s="25">
        <v>607269198</v>
      </c>
    </row>
    <row r="54" spans="1:11" ht="13.5">
      <c r="A54" s="22" t="s">
        <v>54</v>
      </c>
      <c r="B54" s="6">
        <v>0</v>
      </c>
      <c r="C54" s="6">
        <v>31508609</v>
      </c>
      <c r="D54" s="23">
        <v>24706268</v>
      </c>
      <c r="E54" s="24">
        <v>24466142</v>
      </c>
      <c r="F54" s="6">
        <v>24466142</v>
      </c>
      <c r="G54" s="25">
        <v>24466142</v>
      </c>
      <c r="H54" s="26">
        <v>0</v>
      </c>
      <c r="I54" s="24">
        <v>24706266</v>
      </c>
      <c r="J54" s="6">
        <v>26958481</v>
      </c>
      <c r="K54" s="25">
        <v>26958481</v>
      </c>
    </row>
    <row r="55" spans="1:11" ht="13.5">
      <c r="A55" s="22" t="s">
        <v>55</v>
      </c>
      <c r="B55" s="6">
        <v>1553928</v>
      </c>
      <c r="C55" s="6">
        <v>0</v>
      </c>
      <c r="D55" s="23">
        <v>5632133</v>
      </c>
      <c r="E55" s="24">
        <v>9934000</v>
      </c>
      <c r="F55" s="6">
        <v>12224084</v>
      </c>
      <c r="G55" s="25">
        <v>12224084</v>
      </c>
      <c r="H55" s="26">
        <v>5719063</v>
      </c>
      <c r="I55" s="24">
        <v>10274000</v>
      </c>
      <c r="J55" s="6">
        <v>10735000</v>
      </c>
      <c r="K55" s="25">
        <v>11010000</v>
      </c>
    </row>
    <row r="56" spans="1:11" ht="13.5">
      <c r="A56" s="22" t="s">
        <v>56</v>
      </c>
      <c r="B56" s="6">
        <v>784572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4422661</v>
      </c>
      <c r="J56" s="6">
        <v>4680661</v>
      </c>
      <c r="K56" s="25">
        <v>4954141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-453642</v>
      </c>
      <c r="C59" s="6">
        <v>5508753</v>
      </c>
      <c r="D59" s="23">
        <v>0</v>
      </c>
      <c r="E59" s="24">
        <v>1139934</v>
      </c>
      <c r="F59" s="6">
        <v>1139934</v>
      </c>
      <c r="G59" s="25">
        <v>1139934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-5810047</v>
      </c>
      <c r="C60" s="6">
        <v>961422</v>
      </c>
      <c r="D60" s="23">
        <v>0</v>
      </c>
      <c r="E60" s="24">
        <v>1371281</v>
      </c>
      <c r="F60" s="6">
        <v>1371281</v>
      </c>
      <c r="G60" s="25">
        <v>1371281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0.46554886561537806</v>
      </c>
      <c r="D70" s="5">
        <f t="shared" si="8"/>
        <v>0.3557394839063035</v>
      </c>
      <c r="E70" s="5">
        <f t="shared" si="8"/>
        <v>0.5407700264961421</v>
      </c>
      <c r="F70" s="5">
        <f t="shared" si="8"/>
        <v>0.543431221016785</v>
      </c>
      <c r="G70" s="5">
        <f t="shared" si="8"/>
        <v>0.543431221016785</v>
      </c>
      <c r="H70" s="5">
        <f t="shared" si="8"/>
        <v>0.03362779946023636</v>
      </c>
      <c r="I70" s="5">
        <f t="shared" si="8"/>
        <v>0.5677493112852365</v>
      </c>
      <c r="J70" s="5">
        <f t="shared" si="8"/>
        <v>0.5841682242811909</v>
      </c>
      <c r="K70" s="5">
        <f t="shared" si="8"/>
        <v>0.5966211071359444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22123782</v>
      </c>
      <c r="D71" s="2">
        <f t="shared" si="9"/>
        <v>22543199</v>
      </c>
      <c r="E71" s="2">
        <f t="shared" si="9"/>
        <v>49681347</v>
      </c>
      <c r="F71" s="2">
        <f t="shared" si="9"/>
        <v>50784347</v>
      </c>
      <c r="G71" s="2">
        <f t="shared" si="9"/>
        <v>50784347</v>
      </c>
      <c r="H71" s="2">
        <f t="shared" si="9"/>
        <v>1777210</v>
      </c>
      <c r="I71" s="2">
        <f t="shared" si="9"/>
        <v>55148075</v>
      </c>
      <c r="J71" s="2">
        <f t="shared" si="9"/>
        <v>58032799</v>
      </c>
      <c r="K71" s="2">
        <f t="shared" si="9"/>
        <v>61090606</v>
      </c>
    </row>
    <row r="72" spans="1:11" ht="12.75" hidden="1">
      <c r="A72" s="1" t="s">
        <v>113</v>
      </c>
      <c r="B72" s="2">
        <f>+B77</f>
        <v>16338386</v>
      </c>
      <c r="C72" s="2">
        <f aca="true" t="shared" si="10" ref="C72:K72">+C77</f>
        <v>47521933</v>
      </c>
      <c r="D72" s="2">
        <f t="shared" si="10"/>
        <v>63369966</v>
      </c>
      <c r="E72" s="2">
        <f t="shared" si="10"/>
        <v>91871488</v>
      </c>
      <c r="F72" s="2">
        <f t="shared" si="10"/>
        <v>93451287</v>
      </c>
      <c r="G72" s="2">
        <f t="shared" si="10"/>
        <v>93451287</v>
      </c>
      <c r="H72" s="2">
        <f t="shared" si="10"/>
        <v>52849429</v>
      </c>
      <c r="I72" s="2">
        <f t="shared" si="10"/>
        <v>97134552</v>
      </c>
      <c r="J72" s="2">
        <f t="shared" si="10"/>
        <v>99342615</v>
      </c>
      <c r="K72" s="2">
        <f t="shared" si="10"/>
        <v>102394309</v>
      </c>
    </row>
    <row r="73" spans="1:11" ht="12.75" hidden="1">
      <c r="A73" s="1" t="s">
        <v>114</v>
      </c>
      <c r="B73" s="2">
        <f>+B74</f>
        <v>-6147658.833333336</v>
      </c>
      <c r="C73" s="2">
        <f aca="true" t="shared" si="11" ref="C73:K73">+(C78+C80+C81+C82)-(B78+B80+B81+B82)</f>
        <v>-20616978</v>
      </c>
      <c r="D73" s="2">
        <f t="shared" si="11"/>
        <v>17717738</v>
      </c>
      <c r="E73" s="2">
        <f t="shared" si="11"/>
        <v>-30763461</v>
      </c>
      <c r="F73" s="2">
        <f>+(F78+F80+F81+F82)-(D78+D80+D81+D82)</f>
        <v>-10785365</v>
      </c>
      <c r="G73" s="2">
        <f>+(G78+G80+G81+G82)-(D78+D80+D81+D82)</f>
        <v>-10785365</v>
      </c>
      <c r="H73" s="2">
        <f>+(H78+H80+H81+H82)-(D78+D80+D81+D82)</f>
        <v>18512090</v>
      </c>
      <c r="I73" s="2">
        <f>+(I78+I80+I81+I82)-(E78+E80+E81+E82)</f>
        <v>6838069</v>
      </c>
      <c r="J73" s="2">
        <f t="shared" si="11"/>
        <v>0</v>
      </c>
      <c r="K73" s="2">
        <f t="shared" si="11"/>
        <v>14960911</v>
      </c>
    </row>
    <row r="74" spans="1:11" ht="12.75" hidden="1">
      <c r="A74" s="1" t="s">
        <v>115</v>
      </c>
      <c r="B74" s="2">
        <f>+TREND(C74:E74)</f>
        <v>-6147658.833333336</v>
      </c>
      <c r="C74" s="2">
        <f>+C73</f>
        <v>-20616978</v>
      </c>
      <c r="D74" s="2">
        <f aca="true" t="shared" si="12" ref="D74:K74">+D73</f>
        <v>17717738</v>
      </c>
      <c r="E74" s="2">
        <f t="shared" si="12"/>
        <v>-30763461</v>
      </c>
      <c r="F74" s="2">
        <f t="shared" si="12"/>
        <v>-10785365</v>
      </c>
      <c r="G74" s="2">
        <f t="shared" si="12"/>
        <v>-10785365</v>
      </c>
      <c r="H74" s="2">
        <f t="shared" si="12"/>
        <v>18512090</v>
      </c>
      <c r="I74" s="2">
        <f t="shared" si="12"/>
        <v>6838069</v>
      </c>
      <c r="J74" s="2">
        <f t="shared" si="12"/>
        <v>0</v>
      </c>
      <c r="K74" s="2">
        <f t="shared" si="12"/>
        <v>14960911</v>
      </c>
    </row>
    <row r="75" spans="1:11" ht="12.75" hidden="1">
      <c r="A75" s="1" t="s">
        <v>116</v>
      </c>
      <c r="B75" s="2">
        <f>+B84-(((B80+B81+B78)*B70)-B79)</f>
        <v>20438772</v>
      </c>
      <c r="C75" s="2">
        <f aca="true" t="shared" si="13" ref="C75:K75">+C84-(((C80+C81+C78)*C70)-C79)</f>
        <v>77898926.60310188</v>
      </c>
      <c r="D75" s="2">
        <f t="shared" si="13"/>
        <v>110533501.3069763</v>
      </c>
      <c r="E75" s="2">
        <f t="shared" si="13"/>
        <v>75986881.29370828</v>
      </c>
      <c r="F75" s="2">
        <f t="shared" si="13"/>
        <v>68790738.51323949</v>
      </c>
      <c r="G75" s="2">
        <f t="shared" si="13"/>
        <v>68790738.51323949</v>
      </c>
      <c r="H75" s="2">
        <f t="shared" si="13"/>
        <v>158387144.38643396</v>
      </c>
      <c r="I75" s="2">
        <f t="shared" si="13"/>
        <v>69726820.37417945</v>
      </c>
      <c r="J75" s="2">
        <f t="shared" si="13"/>
        <v>73710400.68603557</v>
      </c>
      <c r="K75" s="2">
        <f t="shared" si="13"/>
        <v>69094517.01619136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16338386</v>
      </c>
      <c r="C77" s="3">
        <v>47521933</v>
      </c>
      <c r="D77" s="3">
        <v>63369966</v>
      </c>
      <c r="E77" s="3">
        <v>91871488</v>
      </c>
      <c r="F77" s="3">
        <v>93451287</v>
      </c>
      <c r="G77" s="3">
        <v>93451287</v>
      </c>
      <c r="H77" s="3">
        <v>52849429</v>
      </c>
      <c r="I77" s="3">
        <v>97134552</v>
      </c>
      <c r="J77" s="3">
        <v>99342615</v>
      </c>
      <c r="K77" s="3">
        <v>102394309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-1</v>
      </c>
    </row>
    <row r="79" spans="1:11" ht="12.75" hidden="1">
      <c r="A79" s="1" t="s">
        <v>67</v>
      </c>
      <c r="B79" s="3">
        <v>20438772</v>
      </c>
      <c r="C79" s="3">
        <v>77461820</v>
      </c>
      <c r="D79" s="3">
        <v>110852397</v>
      </c>
      <c r="E79" s="3">
        <v>80000291</v>
      </c>
      <c r="F79" s="3">
        <v>83440273</v>
      </c>
      <c r="G79" s="3">
        <v>83440273</v>
      </c>
      <c r="H79" s="3">
        <v>93342606</v>
      </c>
      <c r="I79" s="3">
        <v>72562788</v>
      </c>
      <c r="J79" s="3">
        <v>76836588</v>
      </c>
      <c r="K79" s="3">
        <v>81366816</v>
      </c>
    </row>
    <row r="80" spans="1:11" ht="12.75" hidden="1">
      <c r="A80" s="1" t="s">
        <v>68</v>
      </c>
      <c r="B80" s="3">
        <v>40582918</v>
      </c>
      <c r="C80" s="3">
        <v>9268036</v>
      </c>
      <c r="D80" s="3">
        <v>22208470</v>
      </c>
      <c r="E80" s="3">
        <v>10837608</v>
      </c>
      <c r="F80" s="3">
        <v>24049171</v>
      </c>
      <c r="G80" s="3">
        <v>24049171</v>
      </c>
      <c r="H80" s="3">
        <v>30854757</v>
      </c>
      <c r="I80" s="3">
        <v>10837606</v>
      </c>
      <c r="J80" s="3">
        <v>10837606</v>
      </c>
      <c r="K80" s="3">
        <v>25798517</v>
      </c>
    </row>
    <row r="81" spans="1:11" ht="12.75" hidden="1">
      <c r="A81" s="1" t="s">
        <v>69</v>
      </c>
      <c r="B81" s="3">
        <v>3917652</v>
      </c>
      <c r="C81" s="3">
        <v>13917488</v>
      </c>
      <c r="D81" s="3">
        <v>18454488</v>
      </c>
      <c r="E81" s="3">
        <v>261</v>
      </c>
      <c r="F81" s="3">
        <v>6766794</v>
      </c>
      <c r="G81" s="3">
        <v>6766794</v>
      </c>
      <c r="H81" s="3">
        <v>28320290</v>
      </c>
      <c r="I81" s="3">
        <v>6838332</v>
      </c>
      <c r="J81" s="3">
        <v>6838332</v>
      </c>
      <c r="K81" s="3">
        <v>6838333</v>
      </c>
    </row>
    <row r="82" spans="1:11" ht="12.75" hidden="1">
      <c r="A82" s="1" t="s">
        <v>70</v>
      </c>
      <c r="B82" s="3">
        <v>0</v>
      </c>
      <c r="C82" s="3">
        <v>698068</v>
      </c>
      <c r="D82" s="3">
        <v>938372</v>
      </c>
      <c r="E82" s="3">
        <v>0</v>
      </c>
      <c r="F82" s="3">
        <v>0</v>
      </c>
      <c r="G82" s="3">
        <v>0</v>
      </c>
      <c r="H82" s="3">
        <v>938373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22123782</v>
      </c>
      <c r="D83" s="3">
        <v>22543199</v>
      </c>
      <c r="E83" s="3">
        <v>49681347</v>
      </c>
      <c r="F83" s="3">
        <v>50784347</v>
      </c>
      <c r="G83" s="3">
        <v>50784347</v>
      </c>
      <c r="H83" s="3">
        <v>1777210</v>
      </c>
      <c r="I83" s="3">
        <v>55148075</v>
      </c>
      <c r="J83" s="3">
        <v>58032799</v>
      </c>
      <c r="K83" s="3">
        <v>61090606</v>
      </c>
    </row>
    <row r="84" spans="1:11" ht="12.75" hidden="1">
      <c r="A84" s="1" t="s">
        <v>72</v>
      </c>
      <c r="B84" s="3">
        <v>0</v>
      </c>
      <c r="C84" s="3">
        <v>11231101</v>
      </c>
      <c r="D84" s="3">
        <v>14146524</v>
      </c>
      <c r="E84" s="3">
        <v>1847385</v>
      </c>
      <c r="F84" s="3">
        <v>2096823</v>
      </c>
      <c r="G84" s="3">
        <v>2096823</v>
      </c>
      <c r="H84" s="3">
        <v>67034465</v>
      </c>
      <c r="I84" s="3">
        <v>7199534</v>
      </c>
      <c r="J84" s="3">
        <v>7199534</v>
      </c>
      <c r="K84" s="3">
        <v>7199534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-295622</v>
      </c>
      <c r="C5" s="6">
        <v>-76193</v>
      </c>
      <c r="D5" s="23">
        <v>10945858</v>
      </c>
      <c r="E5" s="24">
        <v>17347747</v>
      </c>
      <c r="F5" s="6">
        <v>18696494</v>
      </c>
      <c r="G5" s="25">
        <v>18696494</v>
      </c>
      <c r="H5" s="26">
        <v>14387363</v>
      </c>
      <c r="I5" s="24">
        <v>15748646</v>
      </c>
      <c r="J5" s="6">
        <v>16693565</v>
      </c>
      <c r="K5" s="25">
        <v>17695179</v>
      </c>
    </row>
    <row r="6" spans="1:11" ht="13.5">
      <c r="A6" s="22" t="s">
        <v>18</v>
      </c>
      <c r="B6" s="6">
        <v>53447895</v>
      </c>
      <c r="C6" s="6">
        <v>53164611</v>
      </c>
      <c r="D6" s="23">
        <v>58076094</v>
      </c>
      <c r="E6" s="24">
        <v>69428063</v>
      </c>
      <c r="F6" s="6">
        <v>67568694</v>
      </c>
      <c r="G6" s="25">
        <v>67568694</v>
      </c>
      <c r="H6" s="26">
        <v>62367281</v>
      </c>
      <c r="I6" s="24">
        <v>81562417</v>
      </c>
      <c r="J6" s="6">
        <v>83137444</v>
      </c>
      <c r="K6" s="25">
        <v>87057531</v>
      </c>
    </row>
    <row r="7" spans="1:11" ht="13.5">
      <c r="A7" s="22" t="s">
        <v>19</v>
      </c>
      <c r="B7" s="6">
        <v>337419</v>
      </c>
      <c r="C7" s="6">
        <v>142490</v>
      </c>
      <c r="D7" s="23">
        <v>611425</v>
      </c>
      <c r="E7" s="24">
        <v>949000</v>
      </c>
      <c r="F7" s="6">
        <v>949000</v>
      </c>
      <c r="G7" s="25">
        <v>949000</v>
      </c>
      <c r="H7" s="26">
        <v>157498</v>
      </c>
      <c r="I7" s="24">
        <v>363650</v>
      </c>
      <c r="J7" s="6">
        <v>385469</v>
      </c>
      <c r="K7" s="25">
        <v>408597</v>
      </c>
    </row>
    <row r="8" spans="1:11" ht="13.5">
      <c r="A8" s="22" t="s">
        <v>20</v>
      </c>
      <c r="B8" s="6">
        <v>40144000</v>
      </c>
      <c r="C8" s="6">
        <v>47229000</v>
      </c>
      <c r="D8" s="23">
        <v>53748345</v>
      </c>
      <c r="E8" s="24">
        <v>66652150</v>
      </c>
      <c r="F8" s="6">
        <v>67649150</v>
      </c>
      <c r="G8" s="25">
        <v>67649150</v>
      </c>
      <c r="H8" s="26">
        <v>57979000</v>
      </c>
      <c r="I8" s="24">
        <v>61129350</v>
      </c>
      <c r="J8" s="6">
        <v>63842400</v>
      </c>
      <c r="K8" s="25">
        <v>64117400</v>
      </c>
    </row>
    <row r="9" spans="1:11" ht="13.5">
      <c r="A9" s="22" t="s">
        <v>21</v>
      </c>
      <c r="B9" s="6">
        <v>22644941</v>
      </c>
      <c r="C9" s="6">
        <v>19085150</v>
      </c>
      <c r="D9" s="23">
        <v>32216166</v>
      </c>
      <c r="E9" s="24">
        <v>46144588</v>
      </c>
      <c r="F9" s="6">
        <v>43051858</v>
      </c>
      <c r="G9" s="25">
        <v>43051858</v>
      </c>
      <c r="H9" s="26">
        <v>16679433</v>
      </c>
      <c r="I9" s="24">
        <v>44330363</v>
      </c>
      <c r="J9" s="6">
        <v>42990185</v>
      </c>
      <c r="K9" s="25">
        <v>45569595</v>
      </c>
    </row>
    <row r="10" spans="1:11" ht="25.5">
      <c r="A10" s="27" t="s">
        <v>105</v>
      </c>
      <c r="B10" s="28">
        <f>SUM(B5:B9)</f>
        <v>116278633</v>
      </c>
      <c r="C10" s="29">
        <f aca="true" t="shared" si="0" ref="C10:K10">SUM(C5:C9)</f>
        <v>119545058</v>
      </c>
      <c r="D10" s="30">
        <f t="shared" si="0"/>
        <v>155597888</v>
      </c>
      <c r="E10" s="28">
        <f t="shared" si="0"/>
        <v>200521548</v>
      </c>
      <c r="F10" s="29">
        <f t="shared" si="0"/>
        <v>197915196</v>
      </c>
      <c r="G10" s="31">
        <f t="shared" si="0"/>
        <v>197915196</v>
      </c>
      <c r="H10" s="32">
        <f t="shared" si="0"/>
        <v>151570575</v>
      </c>
      <c r="I10" s="28">
        <f t="shared" si="0"/>
        <v>203134426</v>
      </c>
      <c r="J10" s="29">
        <f t="shared" si="0"/>
        <v>207049063</v>
      </c>
      <c r="K10" s="31">
        <f t="shared" si="0"/>
        <v>214848302</v>
      </c>
    </row>
    <row r="11" spans="1:11" ht="13.5">
      <c r="A11" s="22" t="s">
        <v>22</v>
      </c>
      <c r="B11" s="6">
        <v>43303770</v>
      </c>
      <c r="C11" s="6">
        <v>43353134</v>
      </c>
      <c r="D11" s="23">
        <v>51738125</v>
      </c>
      <c r="E11" s="24">
        <v>60941698</v>
      </c>
      <c r="F11" s="6">
        <v>75940676</v>
      </c>
      <c r="G11" s="25">
        <v>75940676</v>
      </c>
      <c r="H11" s="26">
        <v>55021743</v>
      </c>
      <c r="I11" s="24">
        <v>58243449</v>
      </c>
      <c r="J11" s="6">
        <v>60682861</v>
      </c>
      <c r="K11" s="25">
        <v>63346133</v>
      </c>
    </row>
    <row r="12" spans="1:11" ht="13.5">
      <c r="A12" s="22" t="s">
        <v>23</v>
      </c>
      <c r="B12" s="6">
        <v>3060290</v>
      </c>
      <c r="C12" s="6">
        <v>4046900</v>
      </c>
      <c r="D12" s="23">
        <v>4128432</v>
      </c>
      <c r="E12" s="24">
        <v>4617884</v>
      </c>
      <c r="F12" s="6">
        <v>4105695</v>
      </c>
      <c r="G12" s="25">
        <v>4105695</v>
      </c>
      <c r="H12" s="26">
        <v>3996004</v>
      </c>
      <c r="I12" s="24">
        <v>5436803</v>
      </c>
      <c r="J12" s="6">
        <v>5665149</v>
      </c>
      <c r="K12" s="25">
        <v>5914416</v>
      </c>
    </row>
    <row r="13" spans="1:11" ht="13.5">
      <c r="A13" s="22" t="s">
        <v>106</v>
      </c>
      <c r="B13" s="6">
        <v>26225869</v>
      </c>
      <c r="C13" s="6">
        <v>33488510</v>
      </c>
      <c r="D13" s="23">
        <v>26989348</v>
      </c>
      <c r="E13" s="24">
        <v>32172466</v>
      </c>
      <c r="F13" s="6">
        <v>31872466</v>
      </c>
      <c r="G13" s="25">
        <v>31872466</v>
      </c>
      <c r="H13" s="26">
        <v>103763</v>
      </c>
      <c r="I13" s="24">
        <v>32182605</v>
      </c>
      <c r="J13" s="6">
        <v>32658210</v>
      </c>
      <c r="K13" s="25">
        <v>32658210</v>
      </c>
    </row>
    <row r="14" spans="1:11" ht="13.5">
      <c r="A14" s="22" t="s">
        <v>24</v>
      </c>
      <c r="B14" s="6">
        <v>75415</v>
      </c>
      <c r="C14" s="6">
        <v>12000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1350000</v>
      </c>
      <c r="J14" s="6">
        <v>1406700</v>
      </c>
      <c r="K14" s="25">
        <v>1468595</v>
      </c>
    </row>
    <row r="15" spans="1:11" ht="13.5">
      <c r="A15" s="22" t="s">
        <v>107</v>
      </c>
      <c r="B15" s="6">
        <v>18468343</v>
      </c>
      <c r="C15" s="6">
        <v>24805409</v>
      </c>
      <c r="D15" s="23">
        <v>28333231</v>
      </c>
      <c r="E15" s="24">
        <v>35152500</v>
      </c>
      <c r="F15" s="6">
        <v>33570500</v>
      </c>
      <c r="G15" s="25">
        <v>33570500</v>
      </c>
      <c r="H15" s="26">
        <v>24789298</v>
      </c>
      <c r="I15" s="24">
        <v>41950598</v>
      </c>
      <c r="J15" s="6">
        <v>43772874</v>
      </c>
      <c r="K15" s="25">
        <v>50756061</v>
      </c>
    </row>
    <row r="16" spans="1:11" ht="13.5">
      <c r="A16" s="22" t="s">
        <v>20</v>
      </c>
      <c r="B16" s="6">
        <v>27865</v>
      </c>
      <c r="C16" s="6">
        <v>-20544</v>
      </c>
      <c r="D16" s="23">
        <v>5870</v>
      </c>
      <c r="E16" s="24">
        <v>40000</v>
      </c>
      <c r="F16" s="6">
        <v>0</v>
      </c>
      <c r="G16" s="25">
        <v>0</v>
      </c>
      <c r="H16" s="26">
        <v>1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50614958</v>
      </c>
      <c r="C17" s="6">
        <v>38063595</v>
      </c>
      <c r="D17" s="23">
        <v>75989798</v>
      </c>
      <c r="E17" s="24">
        <v>63117570</v>
      </c>
      <c r="F17" s="6">
        <v>64862541</v>
      </c>
      <c r="G17" s="25">
        <v>64862541</v>
      </c>
      <c r="H17" s="26">
        <v>27019341</v>
      </c>
      <c r="I17" s="24">
        <v>64801618</v>
      </c>
      <c r="J17" s="6">
        <v>66755145</v>
      </c>
      <c r="K17" s="25">
        <v>65682632</v>
      </c>
    </row>
    <row r="18" spans="1:11" ht="13.5">
      <c r="A18" s="33" t="s">
        <v>26</v>
      </c>
      <c r="B18" s="34">
        <f>SUM(B11:B17)</f>
        <v>141776510</v>
      </c>
      <c r="C18" s="35">
        <f aca="true" t="shared" si="1" ref="C18:K18">SUM(C11:C17)</f>
        <v>143749004</v>
      </c>
      <c r="D18" s="36">
        <f t="shared" si="1"/>
        <v>187184804</v>
      </c>
      <c r="E18" s="34">
        <f t="shared" si="1"/>
        <v>196042118</v>
      </c>
      <c r="F18" s="35">
        <f t="shared" si="1"/>
        <v>210351878</v>
      </c>
      <c r="G18" s="37">
        <f t="shared" si="1"/>
        <v>210351878</v>
      </c>
      <c r="H18" s="38">
        <f t="shared" si="1"/>
        <v>110930150</v>
      </c>
      <c r="I18" s="34">
        <f t="shared" si="1"/>
        <v>203965073</v>
      </c>
      <c r="J18" s="35">
        <f t="shared" si="1"/>
        <v>210940939</v>
      </c>
      <c r="K18" s="37">
        <f t="shared" si="1"/>
        <v>219826047</v>
      </c>
    </row>
    <row r="19" spans="1:11" ht="13.5">
      <c r="A19" s="33" t="s">
        <v>27</v>
      </c>
      <c r="B19" s="39">
        <f>+B10-B18</f>
        <v>-25497877</v>
      </c>
      <c r="C19" s="40">
        <f aca="true" t="shared" si="2" ref="C19:K19">+C10-C18</f>
        <v>-24203946</v>
      </c>
      <c r="D19" s="41">
        <f t="shared" si="2"/>
        <v>-31586916</v>
      </c>
      <c r="E19" s="39">
        <f t="shared" si="2"/>
        <v>4479430</v>
      </c>
      <c r="F19" s="40">
        <f t="shared" si="2"/>
        <v>-12436682</v>
      </c>
      <c r="G19" s="42">
        <f t="shared" si="2"/>
        <v>-12436682</v>
      </c>
      <c r="H19" s="43">
        <f t="shared" si="2"/>
        <v>40640425</v>
      </c>
      <c r="I19" s="39">
        <f t="shared" si="2"/>
        <v>-830647</v>
      </c>
      <c r="J19" s="40">
        <f t="shared" si="2"/>
        <v>-3891876</v>
      </c>
      <c r="K19" s="42">
        <f t="shared" si="2"/>
        <v>-4977745</v>
      </c>
    </row>
    <row r="20" spans="1:11" ht="25.5">
      <c r="A20" s="44" t="s">
        <v>28</v>
      </c>
      <c r="B20" s="45">
        <v>0</v>
      </c>
      <c r="C20" s="46">
        <v>17525603</v>
      </c>
      <c r="D20" s="47">
        <v>25862818</v>
      </c>
      <c r="E20" s="45">
        <v>14381000</v>
      </c>
      <c r="F20" s="46">
        <v>19489000</v>
      </c>
      <c r="G20" s="48">
        <v>19489000</v>
      </c>
      <c r="H20" s="49">
        <v>19261000</v>
      </c>
      <c r="I20" s="45">
        <v>18292650</v>
      </c>
      <c r="J20" s="46">
        <v>22863600</v>
      </c>
      <c r="K20" s="48">
        <v>23610600</v>
      </c>
    </row>
    <row r="21" spans="1:11" ht="63.75">
      <c r="A21" s="50" t="s">
        <v>108</v>
      </c>
      <c r="B21" s="51">
        <v>0</v>
      </c>
      <c r="C21" s="52">
        <v>1479003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-25497877</v>
      </c>
      <c r="C22" s="58">
        <f aca="true" t="shared" si="3" ref="C22:K22">SUM(C19:C21)</f>
        <v>-5199340</v>
      </c>
      <c r="D22" s="59">
        <f t="shared" si="3"/>
        <v>-5724098</v>
      </c>
      <c r="E22" s="57">
        <f t="shared" si="3"/>
        <v>18860430</v>
      </c>
      <c r="F22" s="58">
        <f t="shared" si="3"/>
        <v>7052318</v>
      </c>
      <c r="G22" s="60">
        <f t="shared" si="3"/>
        <v>7052318</v>
      </c>
      <c r="H22" s="61">
        <f t="shared" si="3"/>
        <v>59901425</v>
      </c>
      <c r="I22" s="57">
        <f t="shared" si="3"/>
        <v>17462003</v>
      </c>
      <c r="J22" s="58">
        <f t="shared" si="3"/>
        <v>18971724</v>
      </c>
      <c r="K22" s="60">
        <f t="shared" si="3"/>
        <v>18632855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-25497877</v>
      </c>
      <c r="C24" s="40">
        <f aca="true" t="shared" si="4" ref="C24:K24">SUM(C22:C23)</f>
        <v>-5199340</v>
      </c>
      <c r="D24" s="41">
        <f t="shared" si="4"/>
        <v>-5724098</v>
      </c>
      <c r="E24" s="39">
        <f t="shared" si="4"/>
        <v>18860430</v>
      </c>
      <c r="F24" s="40">
        <f t="shared" si="4"/>
        <v>7052318</v>
      </c>
      <c r="G24" s="42">
        <f t="shared" si="4"/>
        <v>7052318</v>
      </c>
      <c r="H24" s="43">
        <f t="shared" si="4"/>
        <v>59901425</v>
      </c>
      <c r="I24" s="39">
        <f t="shared" si="4"/>
        <v>17462003</v>
      </c>
      <c r="J24" s="40">
        <f t="shared" si="4"/>
        <v>18971724</v>
      </c>
      <c r="K24" s="42">
        <f t="shared" si="4"/>
        <v>18632855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70458726</v>
      </c>
      <c r="C27" s="7">
        <v>7634849</v>
      </c>
      <c r="D27" s="69">
        <v>-50793667</v>
      </c>
      <c r="E27" s="70">
        <v>33335850</v>
      </c>
      <c r="F27" s="7">
        <v>27675593</v>
      </c>
      <c r="G27" s="71">
        <v>27675593</v>
      </c>
      <c r="H27" s="72">
        <v>16718034</v>
      </c>
      <c r="I27" s="70">
        <v>21477650</v>
      </c>
      <c r="J27" s="7">
        <v>22863600</v>
      </c>
      <c r="K27" s="71">
        <v>23610600</v>
      </c>
    </row>
    <row r="28" spans="1:11" ht="13.5">
      <c r="A28" s="73" t="s">
        <v>33</v>
      </c>
      <c r="B28" s="6">
        <v>61346402</v>
      </c>
      <c r="C28" s="6">
        <v>4068968</v>
      </c>
      <c r="D28" s="23">
        <v>-58150176</v>
      </c>
      <c r="E28" s="24">
        <v>32380850</v>
      </c>
      <c r="F28" s="6">
        <v>25219843</v>
      </c>
      <c r="G28" s="25">
        <v>25219843</v>
      </c>
      <c r="H28" s="26">
        <v>0</v>
      </c>
      <c r="I28" s="24">
        <v>18292650</v>
      </c>
      <c r="J28" s="6">
        <v>22863600</v>
      </c>
      <c r="K28" s="25">
        <v>23610600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112759</v>
      </c>
      <c r="C31" s="6">
        <v>230819</v>
      </c>
      <c r="D31" s="23">
        <v>27430</v>
      </c>
      <c r="E31" s="24">
        <v>0</v>
      </c>
      <c r="F31" s="6">
        <v>2455750</v>
      </c>
      <c r="G31" s="25">
        <v>2455750</v>
      </c>
      <c r="H31" s="26">
        <v>0</v>
      </c>
      <c r="I31" s="24">
        <v>3185000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61459161</v>
      </c>
      <c r="C32" s="7">
        <f aca="true" t="shared" si="5" ref="C32:K32">SUM(C28:C31)</f>
        <v>4299787</v>
      </c>
      <c r="D32" s="69">
        <f t="shared" si="5"/>
        <v>-58122746</v>
      </c>
      <c r="E32" s="70">
        <f t="shared" si="5"/>
        <v>32380850</v>
      </c>
      <c r="F32" s="7">
        <f t="shared" si="5"/>
        <v>27675593</v>
      </c>
      <c r="G32" s="71">
        <f t="shared" si="5"/>
        <v>27675593</v>
      </c>
      <c r="H32" s="72">
        <f t="shared" si="5"/>
        <v>0</v>
      </c>
      <c r="I32" s="70">
        <f t="shared" si="5"/>
        <v>21477650</v>
      </c>
      <c r="J32" s="7">
        <f t="shared" si="5"/>
        <v>22863600</v>
      </c>
      <c r="K32" s="71">
        <f t="shared" si="5"/>
        <v>23610600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151379243</v>
      </c>
      <c r="C35" s="6">
        <v>179183263</v>
      </c>
      <c r="D35" s="23">
        <v>79987245</v>
      </c>
      <c r="E35" s="24">
        <v>240319210</v>
      </c>
      <c r="F35" s="6">
        <v>93655130</v>
      </c>
      <c r="G35" s="25">
        <v>93655130</v>
      </c>
      <c r="H35" s="26">
        <v>30927926</v>
      </c>
      <c r="I35" s="24">
        <v>-1157990</v>
      </c>
      <c r="J35" s="6">
        <v>-28155221</v>
      </c>
      <c r="K35" s="25">
        <v>-61113185</v>
      </c>
    </row>
    <row r="36" spans="1:11" ht="13.5">
      <c r="A36" s="22" t="s">
        <v>39</v>
      </c>
      <c r="B36" s="6">
        <v>482713239</v>
      </c>
      <c r="C36" s="6">
        <v>499536197</v>
      </c>
      <c r="D36" s="23">
        <v>497679469</v>
      </c>
      <c r="E36" s="24">
        <v>515881287</v>
      </c>
      <c r="F36" s="6">
        <v>487346283</v>
      </c>
      <c r="G36" s="25">
        <v>487346283</v>
      </c>
      <c r="H36" s="26">
        <v>16889877</v>
      </c>
      <c r="I36" s="24">
        <v>511178069</v>
      </c>
      <c r="J36" s="6">
        <v>501383459</v>
      </c>
      <c r="K36" s="25">
        <v>492335849</v>
      </c>
    </row>
    <row r="37" spans="1:11" ht="13.5">
      <c r="A37" s="22" t="s">
        <v>40</v>
      </c>
      <c r="B37" s="6">
        <v>154345065</v>
      </c>
      <c r="C37" s="6">
        <v>197395709</v>
      </c>
      <c r="D37" s="23">
        <v>65784932</v>
      </c>
      <c r="E37" s="24">
        <v>195255689</v>
      </c>
      <c r="F37" s="6">
        <v>64694047</v>
      </c>
      <c r="G37" s="25">
        <v>64694047</v>
      </c>
      <c r="H37" s="26">
        <v>-12301516</v>
      </c>
      <c r="I37" s="24">
        <v>68970916</v>
      </c>
      <c r="J37" s="6">
        <v>73561124</v>
      </c>
      <c r="K37" s="25">
        <v>76535151</v>
      </c>
    </row>
    <row r="38" spans="1:11" ht="13.5">
      <c r="A38" s="22" t="s">
        <v>41</v>
      </c>
      <c r="B38" s="6">
        <v>0</v>
      </c>
      <c r="C38" s="6">
        <v>10876069</v>
      </c>
      <c r="D38" s="23">
        <v>9305000</v>
      </c>
      <c r="E38" s="24">
        <v>10876069</v>
      </c>
      <c r="F38" s="6">
        <v>9305000</v>
      </c>
      <c r="G38" s="25">
        <v>9305000</v>
      </c>
      <c r="H38" s="26">
        <v>0</v>
      </c>
      <c r="I38" s="24">
        <v>9305000</v>
      </c>
      <c r="J38" s="6">
        <v>9305000</v>
      </c>
      <c r="K38" s="25">
        <v>9305000</v>
      </c>
    </row>
    <row r="39" spans="1:11" ht="13.5">
      <c r="A39" s="22" t="s">
        <v>42</v>
      </c>
      <c r="B39" s="6">
        <v>505245289</v>
      </c>
      <c r="C39" s="6">
        <v>475647016</v>
      </c>
      <c r="D39" s="23">
        <v>508300884</v>
      </c>
      <c r="E39" s="24">
        <v>531208309</v>
      </c>
      <c r="F39" s="6">
        <v>499950048</v>
      </c>
      <c r="G39" s="25">
        <v>499950048</v>
      </c>
      <c r="H39" s="26">
        <v>217843</v>
      </c>
      <c r="I39" s="24">
        <v>414282160</v>
      </c>
      <c r="J39" s="6">
        <v>371390390</v>
      </c>
      <c r="K39" s="25">
        <v>326749658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212204548</v>
      </c>
      <c r="F42" s="6">
        <v>205676377</v>
      </c>
      <c r="G42" s="25">
        <v>205676377</v>
      </c>
      <c r="H42" s="26">
        <v>0</v>
      </c>
      <c r="I42" s="24">
        <v>46480476</v>
      </c>
      <c r="J42" s="6">
        <v>50280723</v>
      </c>
      <c r="K42" s="25">
        <v>40908483</v>
      </c>
    </row>
    <row r="43" spans="1:11" ht="13.5">
      <c r="A43" s="22" t="s">
        <v>45</v>
      </c>
      <c r="B43" s="6">
        <v>-413426</v>
      </c>
      <c r="C43" s="6">
        <v>585269</v>
      </c>
      <c r="D43" s="23">
        <v>0</v>
      </c>
      <c r="E43" s="24">
        <v>-32380850</v>
      </c>
      <c r="F43" s="6">
        <v>-27675593</v>
      </c>
      <c r="G43" s="25">
        <v>-27675593</v>
      </c>
      <c r="H43" s="26">
        <v>171843</v>
      </c>
      <c r="I43" s="24">
        <v>-21477650</v>
      </c>
      <c r="J43" s="6">
        <v>-22863600</v>
      </c>
      <c r="K43" s="25">
        <v>-23610600</v>
      </c>
    </row>
    <row r="44" spans="1:11" ht="13.5">
      <c r="A44" s="22" t="s">
        <v>46</v>
      </c>
      <c r="B44" s="6">
        <v>2244049</v>
      </c>
      <c r="C44" s="6">
        <v>-1401463</v>
      </c>
      <c r="D44" s="23">
        <v>-46247</v>
      </c>
      <c r="E44" s="24">
        <v>-3</v>
      </c>
      <c r="F44" s="6">
        <v>-1</v>
      </c>
      <c r="G44" s="25">
        <v>-1</v>
      </c>
      <c r="H44" s="26">
        <v>11023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17317175</v>
      </c>
      <c r="C45" s="7">
        <v>-5489449</v>
      </c>
      <c r="D45" s="69">
        <v>-7615400</v>
      </c>
      <c r="E45" s="70">
        <v>177820681</v>
      </c>
      <c r="F45" s="7">
        <v>184873077</v>
      </c>
      <c r="G45" s="71">
        <v>184873077</v>
      </c>
      <c r="H45" s="72">
        <v>-10173149</v>
      </c>
      <c r="I45" s="70">
        <v>-13623179</v>
      </c>
      <c r="J45" s="7">
        <v>-28356719</v>
      </c>
      <c r="K45" s="71">
        <v>-58250464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10751027</v>
      </c>
      <c r="C48" s="6">
        <v>-5403666</v>
      </c>
      <c r="D48" s="23">
        <v>7031406</v>
      </c>
      <c r="E48" s="24">
        <v>46020856</v>
      </c>
      <c r="F48" s="6">
        <v>47023781</v>
      </c>
      <c r="G48" s="25">
        <v>47023781</v>
      </c>
      <c r="H48" s="26">
        <v>-647075</v>
      </c>
      <c r="I48" s="24">
        <v>-55945685</v>
      </c>
      <c r="J48" s="6">
        <v>-75720190</v>
      </c>
      <c r="K48" s="25">
        <v>-105997498</v>
      </c>
    </row>
    <row r="49" spans="1:11" ht="13.5">
      <c r="A49" s="22" t="s">
        <v>50</v>
      </c>
      <c r="B49" s="6">
        <f>+B75</f>
        <v>157867985</v>
      </c>
      <c r="C49" s="6">
        <f aca="true" t="shared" si="6" ref="C49:K49">+C75</f>
        <v>346576086</v>
      </c>
      <c r="D49" s="23">
        <f t="shared" si="6"/>
        <v>97228156</v>
      </c>
      <c r="E49" s="24">
        <f t="shared" si="6"/>
        <v>67270074.52846867</v>
      </c>
      <c r="F49" s="6">
        <f t="shared" si="6"/>
        <v>57268608</v>
      </c>
      <c r="G49" s="25">
        <f t="shared" si="6"/>
        <v>57268608</v>
      </c>
      <c r="H49" s="26">
        <f t="shared" si="6"/>
        <v>-10927897</v>
      </c>
      <c r="I49" s="24">
        <f t="shared" si="6"/>
        <v>46484737.530922286</v>
      </c>
      <c r="J49" s="6">
        <f t="shared" si="6"/>
        <v>59733338.05982201</v>
      </c>
      <c r="K49" s="25">
        <f t="shared" si="6"/>
        <v>67242080.17409638</v>
      </c>
    </row>
    <row r="50" spans="1:11" ht="13.5">
      <c r="A50" s="33" t="s">
        <v>51</v>
      </c>
      <c r="B50" s="7">
        <f>+B48-B49</f>
        <v>-147116958</v>
      </c>
      <c r="C50" s="7">
        <f aca="true" t="shared" si="7" ref="C50:K50">+C48-C49</f>
        <v>-351979752</v>
      </c>
      <c r="D50" s="69">
        <f t="shared" si="7"/>
        <v>-90196750</v>
      </c>
      <c r="E50" s="70">
        <f t="shared" si="7"/>
        <v>-21249218.52846867</v>
      </c>
      <c r="F50" s="7">
        <f t="shared" si="7"/>
        <v>-10244827</v>
      </c>
      <c r="G50" s="71">
        <f t="shared" si="7"/>
        <v>-10244827</v>
      </c>
      <c r="H50" s="72">
        <f t="shared" si="7"/>
        <v>10280822</v>
      </c>
      <c r="I50" s="70">
        <f t="shared" si="7"/>
        <v>-102430422.5309223</v>
      </c>
      <c r="J50" s="7">
        <f t="shared" si="7"/>
        <v>-135453528.05982202</v>
      </c>
      <c r="K50" s="71">
        <f t="shared" si="7"/>
        <v>-173239578.17409638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482299813</v>
      </c>
      <c r="C53" s="6">
        <v>499708040</v>
      </c>
      <c r="D53" s="23">
        <v>490523145</v>
      </c>
      <c r="E53" s="24">
        <v>482947287</v>
      </c>
      <c r="F53" s="6">
        <v>474783557</v>
      </c>
      <c r="G53" s="25">
        <v>474783557</v>
      </c>
      <c r="H53" s="26">
        <v>1116096</v>
      </c>
      <c r="I53" s="24">
        <v>469824037</v>
      </c>
      <c r="J53" s="6">
        <v>437165827</v>
      </c>
      <c r="K53" s="25">
        <v>416713217</v>
      </c>
    </row>
    <row r="54" spans="1:11" ht="13.5">
      <c r="A54" s="22" t="s">
        <v>54</v>
      </c>
      <c r="B54" s="6">
        <v>0</v>
      </c>
      <c r="C54" s="6">
        <v>33488510</v>
      </c>
      <c r="D54" s="23">
        <v>26989348</v>
      </c>
      <c r="E54" s="24">
        <v>32172466</v>
      </c>
      <c r="F54" s="6">
        <v>31872466</v>
      </c>
      <c r="G54" s="25">
        <v>31872466</v>
      </c>
      <c r="H54" s="26">
        <v>103763</v>
      </c>
      <c r="I54" s="24">
        <v>32182605</v>
      </c>
      <c r="J54" s="6">
        <v>32658210</v>
      </c>
      <c r="K54" s="25">
        <v>32658210</v>
      </c>
    </row>
    <row r="55" spans="1:11" ht="13.5">
      <c r="A55" s="22" t="s">
        <v>55</v>
      </c>
      <c r="B55" s="6">
        <v>270256</v>
      </c>
      <c r="C55" s="6">
        <v>4068174</v>
      </c>
      <c r="D55" s="23">
        <v>-56812349</v>
      </c>
      <c r="E55" s="24">
        <v>29095850</v>
      </c>
      <c r="F55" s="6">
        <v>20301349</v>
      </c>
      <c r="G55" s="25">
        <v>20301349</v>
      </c>
      <c r="H55" s="26">
        <v>12787547</v>
      </c>
      <c r="I55" s="24">
        <v>19367650</v>
      </c>
      <c r="J55" s="6">
        <v>22743600</v>
      </c>
      <c r="K55" s="25">
        <v>11405000</v>
      </c>
    </row>
    <row r="56" spans="1:11" ht="13.5">
      <c r="A56" s="22" t="s">
        <v>56</v>
      </c>
      <c r="B56" s="6">
        <v>2028419</v>
      </c>
      <c r="C56" s="6">
        <v>1993618</v>
      </c>
      <c r="D56" s="23">
        <v>1689778</v>
      </c>
      <c r="E56" s="24">
        <v>3000313</v>
      </c>
      <c r="F56" s="6">
        <v>4740962</v>
      </c>
      <c r="G56" s="25">
        <v>4740962</v>
      </c>
      <c r="H56" s="26">
        <v>1978361</v>
      </c>
      <c r="I56" s="24">
        <v>7080420</v>
      </c>
      <c r="J56" s="6">
        <v>7353222</v>
      </c>
      <c r="K56" s="25">
        <v>7840643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6894738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272784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54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1.523453672423313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0.9429717889708508</v>
      </c>
      <c r="J70" s="5">
        <f t="shared" si="8"/>
        <v>0.943206805384841</v>
      </c>
      <c r="K70" s="5">
        <f t="shared" si="8"/>
        <v>0.9414046271555625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199833548</v>
      </c>
      <c r="F71" s="2">
        <f t="shared" si="9"/>
        <v>119838227</v>
      </c>
      <c r="G71" s="2">
        <f t="shared" si="9"/>
        <v>119838227</v>
      </c>
      <c r="H71" s="2">
        <f t="shared" si="9"/>
        <v>0</v>
      </c>
      <c r="I71" s="2">
        <f t="shared" si="9"/>
        <v>123530848</v>
      </c>
      <c r="J71" s="2">
        <f t="shared" si="9"/>
        <v>127845097</v>
      </c>
      <c r="K71" s="2">
        <f t="shared" si="9"/>
        <v>134251302</v>
      </c>
    </row>
    <row r="72" spans="1:11" ht="12.75" hidden="1">
      <c r="A72" s="1" t="s">
        <v>113</v>
      </c>
      <c r="B72" s="2">
        <f>+B77</f>
        <v>72822060</v>
      </c>
      <c r="C72" s="2">
        <f aca="true" t="shared" si="10" ref="C72:K72">+C77</f>
        <v>72173568</v>
      </c>
      <c r="D72" s="2">
        <f t="shared" si="10"/>
        <v>99851258</v>
      </c>
      <c r="E72" s="2">
        <f t="shared" si="10"/>
        <v>131171398</v>
      </c>
      <c r="F72" s="2">
        <f t="shared" si="10"/>
        <v>119838227</v>
      </c>
      <c r="G72" s="2">
        <f t="shared" si="10"/>
        <v>119838227</v>
      </c>
      <c r="H72" s="2">
        <f t="shared" si="10"/>
        <v>87363622</v>
      </c>
      <c r="I72" s="2">
        <f t="shared" si="10"/>
        <v>131001637</v>
      </c>
      <c r="J72" s="2">
        <f t="shared" si="10"/>
        <v>135543018</v>
      </c>
      <c r="K72" s="2">
        <f t="shared" si="10"/>
        <v>142607438</v>
      </c>
    </row>
    <row r="73" spans="1:11" ht="12.75" hidden="1">
      <c r="A73" s="1" t="s">
        <v>114</v>
      </c>
      <c r="B73" s="2">
        <f>+B74</f>
        <v>-21456273.3333333</v>
      </c>
      <c r="C73" s="2">
        <f aca="true" t="shared" si="11" ref="C73:K73">+(C78+C80+C81+C82)-(B78+B80+B81+B82)</f>
        <v>43346010</v>
      </c>
      <c r="D73" s="2">
        <f t="shared" si="11"/>
        <v>-111639737</v>
      </c>
      <c r="E73" s="2">
        <f t="shared" si="11"/>
        <v>122188216</v>
      </c>
      <c r="F73" s="2">
        <f>+(F78+F80+F81+F82)-(D78+D80+D81+D82)</f>
        <v>-26324489</v>
      </c>
      <c r="G73" s="2">
        <f>+(G78+G80+G81+G82)-(D78+D80+D81+D82)</f>
        <v>-26324489</v>
      </c>
      <c r="H73" s="2">
        <f>+(H78+H80+H81+H82)-(D78+D80+D81+D82)</f>
        <v>-40630771</v>
      </c>
      <c r="I73" s="2">
        <f>+(I78+I80+I81+I82)-(E78+E80+E81+E82)</f>
        <v>-143617834</v>
      </c>
      <c r="J73" s="2">
        <f t="shared" si="11"/>
        <v>-9192434</v>
      </c>
      <c r="K73" s="2">
        <f t="shared" si="11"/>
        <v>-4737031</v>
      </c>
    </row>
    <row r="74" spans="1:11" ht="12.75" hidden="1">
      <c r="A74" s="1" t="s">
        <v>115</v>
      </c>
      <c r="B74" s="2">
        <f>+TREND(C74:E74)</f>
        <v>-21456273.3333333</v>
      </c>
      <c r="C74" s="2">
        <f>+C73</f>
        <v>43346010</v>
      </c>
      <c r="D74" s="2">
        <f aca="true" t="shared" si="12" ref="D74:K74">+D73</f>
        <v>-111639737</v>
      </c>
      <c r="E74" s="2">
        <f t="shared" si="12"/>
        <v>122188216</v>
      </c>
      <c r="F74" s="2">
        <f t="shared" si="12"/>
        <v>-26324489</v>
      </c>
      <c r="G74" s="2">
        <f t="shared" si="12"/>
        <v>-26324489</v>
      </c>
      <c r="H74" s="2">
        <f t="shared" si="12"/>
        <v>-40630771</v>
      </c>
      <c r="I74" s="2">
        <f t="shared" si="12"/>
        <v>-143617834</v>
      </c>
      <c r="J74" s="2">
        <f t="shared" si="12"/>
        <v>-9192434</v>
      </c>
      <c r="K74" s="2">
        <f t="shared" si="12"/>
        <v>-4737031</v>
      </c>
    </row>
    <row r="75" spans="1:11" ht="12.75" hidden="1">
      <c r="A75" s="1" t="s">
        <v>116</v>
      </c>
      <c r="B75" s="2">
        <f>+B84-(((B80+B81+B78)*B70)-B79)</f>
        <v>157867985</v>
      </c>
      <c r="C75" s="2">
        <f aca="true" t="shared" si="13" ref="C75:K75">+C84-(((C80+C81+C78)*C70)-C79)</f>
        <v>346576086</v>
      </c>
      <c r="D75" s="2">
        <f t="shared" si="13"/>
        <v>97228156</v>
      </c>
      <c r="E75" s="2">
        <f t="shared" si="13"/>
        <v>67270074.52846867</v>
      </c>
      <c r="F75" s="2">
        <f t="shared" si="13"/>
        <v>57268608</v>
      </c>
      <c r="G75" s="2">
        <f t="shared" si="13"/>
        <v>57268608</v>
      </c>
      <c r="H75" s="2">
        <f t="shared" si="13"/>
        <v>-10927897</v>
      </c>
      <c r="I75" s="2">
        <f t="shared" si="13"/>
        <v>46484737.530922286</v>
      </c>
      <c r="J75" s="2">
        <f t="shared" si="13"/>
        <v>59733338.05982201</v>
      </c>
      <c r="K75" s="2">
        <f t="shared" si="13"/>
        <v>67242080.17409638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72822060</v>
      </c>
      <c r="C77" s="3">
        <v>72173568</v>
      </c>
      <c r="D77" s="3">
        <v>99851258</v>
      </c>
      <c r="E77" s="3">
        <v>131171398</v>
      </c>
      <c r="F77" s="3">
        <v>119838227</v>
      </c>
      <c r="G77" s="3">
        <v>119838227</v>
      </c>
      <c r="H77" s="3">
        <v>87363622</v>
      </c>
      <c r="I77" s="3">
        <v>131001637</v>
      </c>
      <c r="J77" s="3">
        <v>135543018</v>
      </c>
      <c r="K77" s="3">
        <v>142607438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131200050</v>
      </c>
      <c r="C79" s="3">
        <v>154881929</v>
      </c>
      <c r="D79" s="3">
        <v>52036363</v>
      </c>
      <c r="E79" s="3">
        <v>151944093</v>
      </c>
      <c r="F79" s="3">
        <v>49843317</v>
      </c>
      <c r="G79" s="3">
        <v>49843317</v>
      </c>
      <c r="H79" s="3">
        <v>-12263298</v>
      </c>
      <c r="I79" s="3">
        <v>51061989</v>
      </c>
      <c r="J79" s="3">
        <v>54028417</v>
      </c>
      <c r="K79" s="3">
        <v>57125368</v>
      </c>
    </row>
    <row r="80" spans="1:11" ht="12.75" hidden="1">
      <c r="A80" s="1" t="s">
        <v>68</v>
      </c>
      <c r="B80" s="3">
        <v>139671692</v>
      </c>
      <c r="C80" s="3">
        <v>177281169</v>
      </c>
      <c r="D80" s="3">
        <v>56443470</v>
      </c>
      <c r="E80" s="3">
        <v>204017597</v>
      </c>
      <c r="F80" s="3">
        <v>58100184</v>
      </c>
      <c r="G80" s="3">
        <v>58100184</v>
      </c>
      <c r="H80" s="3">
        <v>24938681</v>
      </c>
      <c r="I80" s="3">
        <v>80176761</v>
      </c>
      <c r="J80" s="3">
        <v>94313632</v>
      </c>
      <c r="K80" s="3">
        <v>108805428</v>
      </c>
    </row>
    <row r="81" spans="1:11" ht="12.75" hidden="1">
      <c r="A81" s="1" t="s">
        <v>69</v>
      </c>
      <c r="B81" s="3">
        <v>988203</v>
      </c>
      <c r="C81" s="3">
        <v>6736875</v>
      </c>
      <c r="D81" s="3">
        <v>15934837</v>
      </c>
      <c r="E81" s="3">
        <v>-9451075</v>
      </c>
      <c r="F81" s="3">
        <v>-12046367</v>
      </c>
      <c r="G81" s="3">
        <v>-12046367</v>
      </c>
      <c r="H81" s="3">
        <v>6808163</v>
      </c>
      <c r="I81" s="3">
        <v>-29228073</v>
      </c>
      <c r="J81" s="3">
        <v>-52557378</v>
      </c>
      <c r="K81" s="3">
        <v>-71786205</v>
      </c>
    </row>
    <row r="82" spans="1:11" ht="12.75" hidden="1">
      <c r="A82" s="1" t="s">
        <v>70</v>
      </c>
      <c r="B82" s="3">
        <v>11447</v>
      </c>
      <c r="C82" s="3">
        <v>-692</v>
      </c>
      <c r="D82" s="3">
        <v>-692</v>
      </c>
      <c r="E82" s="3">
        <v>-691</v>
      </c>
      <c r="F82" s="3">
        <v>-691</v>
      </c>
      <c r="G82" s="3">
        <v>-691</v>
      </c>
      <c r="H82" s="3">
        <v>0</v>
      </c>
      <c r="I82" s="3">
        <v>-691</v>
      </c>
      <c r="J82" s="3">
        <v>-691</v>
      </c>
      <c r="K82" s="3">
        <v>-691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199833548</v>
      </c>
      <c r="F83" s="3">
        <v>119838227</v>
      </c>
      <c r="G83" s="3">
        <v>119838227</v>
      </c>
      <c r="H83" s="3">
        <v>0</v>
      </c>
      <c r="I83" s="3">
        <v>123530848</v>
      </c>
      <c r="J83" s="3">
        <v>127845097</v>
      </c>
      <c r="K83" s="3">
        <v>134251302</v>
      </c>
    </row>
    <row r="84" spans="1:11" ht="12.75" hidden="1">
      <c r="A84" s="1" t="s">
        <v>72</v>
      </c>
      <c r="B84" s="3">
        <v>26667935</v>
      </c>
      <c r="C84" s="3">
        <v>191694157</v>
      </c>
      <c r="D84" s="3">
        <v>45191793</v>
      </c>
      <c r="E84" s="3">
        <v>211739064</v>
      </c>
      <c r="F84" s="3">
        <v>53479108</v>
      </c>
      <c r="G84" s="3">
        <v>53479108</v>
      </c>
      <c r="H84" s="3">
        <v>1335401</v>
      </c>
      <c r="I84" s="3">
        <v>43465924</v>
      </c>
      <c r="J84" s="3">
        <v>45089704</v>
      </c>
      <c r="K84" s="3">
        <v>44966780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31790141</v>
      </c>
      <c r="C5" s="6">
        <v>33191191</v>
      </c>
      <c r="D5" s="23">
        <v>38685709</v>
      </c>
      <c r="E5" s="24">
        <v>37566489</v>
      </c>
      <c r="F5" s="6">
        <v>37566489</v>
      </c>
      <c r="G5" s="25">
        <v>37566489</v>
      </c>
      <c r="H5" s="26">
        <v>107740435</v>
      </c>
      <c r="I5" s="24">
        <v>39820479</v>
      </c>
      <c r="J5" s="6">
        <v>42209707</v>
      </c>
      <c r="K5" s="25">
        <v>44742290</v>
      </c>
    </row>
    <row r="6" spans="1:11" ht="13.5">
      <c r="A6" s="22" t="s">
        <v>18</v>
      </c>
      <c r="B6" s="6">
        <v>116527885</v>
      </c>
      <c r="C6" s="6">
        <v>120808959</v>
      </c>
      <c r="D6" s="23">
        <v>130187227</v>
      </c>
      <c r="E6" s="24">
        <v>155683309</v>
      </c>
      <c r="F6" s="6">
        <v>144183309</v>
      </c>
      <c r="G6" s="25">
        <v>144183309</v>
      </c>
      <c r="H6" s="26">
        <v>383594842</v>
      </c>
      <c r="I6" s="24">
        <v>166931868</v>
      </c>
      <c r="J6" s="6">
        <v>176947778</v>
      </c>
      <c r="K6" s="25">
        <v>187564642</v>
      </c>
    </row>
    <row r="7" spans="1:11" ht="13.5">
      <c r="A7" s="22" t="s">
        <v>19</v>
      </c>
      <c r="B7" s="6">
        <v>190925</v>
      </c>
      <c r="C7" s="6">
        <v>1450342</v>
      </c>
      <c r="D7" s="23">
        <v>1765746</v>
      </c>
      <c r="E7" s="24">
        <v>717274</v>
      </c>
      <c r="F7" s="6">
        <v>517274</v>
      </c>
      <c r="G7" s="25">
        <v>517274</v>
      </c>
      <c r="H7" s="26">
        <v>1893019</v>
      </c>
      <c r="I7" s="24">
        <v>424580</v>
      </c>
      <c r="J7" s="6">
        <v>450055</v>
      </c>
      <c r="K7" s="25">
        <v>477058</v>
      </c>
    </row>
    <row r="8" spans="1:11" ht="13.5">
      <c r="A8" s="22" t="s">
        <v>20</v>
      </c>
      <c r="B8" s="6">
        <v>16342379</v>
      </c>
      <c r="C8" s="6">
        <v>29056283</v>
      </c>
      <c r="D8" s="23">
        <v>48010258</v>
      </c>
      <c r="E8" s="24">
        <v>51955000</v>
      </c>
      <c r="F8" s="6">
        <v>58840000</v>
      </c>
      <c r="G8" s="25">
        <v>58840000</v>
      </c>
      <c r="H8" s="26">
        <v>152516658</v>
      </c>
      <c r="I8" s="24">
        <v>53824000</v>
      </c>
      <c r="J8" s="6">
        <v>57053439</v>
      </c>
      <c r="K8" s="25">
        <v>60476645</v>
      </c>
    </row>
    <row r="9" spans="1:11" ht="13.5">
      <c r="A9" s="22" t="s">
        <v>21</v>
      </c>
      <c r="B9" s="6">
        <v>999074</v>
      </c>
      <c r="C9" s="6">
        <v>19119910</v>
      </c>
      <c r="D9" s="23">
        <v>15598743</v>
      </c>
      <c r="E9" s="24">
        <v>42738562</v>
      </c>
      <c r="F9" s="6">
        <v>41818562</v>
      </c>
      <c r="G9" s="25">
        <v>41818562</v>
      </c>
      <c r="H9" s="26">
        <v>17904142</v>
      </c>
      <c r="I9" s="24">
        <v>7064331</v>
      </c>
      <c r="J9" s="6">
        <v>7488193</v>
      </c>
      <c r="K9" s="25">
        <v>7937486</v>
      </c>
    </row>
    <row r="10" spans="1:11" ht="25.5">
      <c r="A10" s="27" t="s">
        <v>105</v>
      </c>
      <c r="B10" s="28">
        <f>SUM(B5:B9)</f>
        <v>165850404</v>
      </c>
      <c r="C10" s="29">
        <f aca="true" t="shared" si="0" ref="C10:K10">SUM(C5:C9)</f>
        <v>203626685</v>
      </c>
      <c r="D10" s="30">
        <f t="shared" si="0"/>
        <v>234247683</v>
      </c>
      <c r="E10" s="28">
        <f t="shared" si="0"/>
        <v>288660634</v>
      </c>
      <c r="F10" s="29">
        <f t="shared" si="0"/>
        <v>282925634</v>
      </c>
      <c r="G10" s="31">
        <f t="shared" si="0"/>
        <v>282925634</v>
      </c>
      <c r="H10" s="32">
        <f t="shared" si="0"/>
        <v>663649096</v>
      </c>
      <c r="I10" s="28">
        <f t="shared" si="0"/>
        <v>268065258</v>
      </c>
      <c r="J10" s="29">
        <f t="shared" si="0"/>
        <v>284149172</v>
      </c>
      <c r="K10" s="31">
        <f t="shared" si="0"/>
        <v>301198121</v>
      </c>
    </row>
    <row r="11" spans="1:11" ht="13.5">
      <c r="A11" s="22" t="s">
        <v>22</v>
      </c>
      <c r="B11" s="6">
        <v>87017091</v>
      </c>
      <c r="C11" s="6">
        <v>87675518</v>
      </c>
      <c r="D11" s="23">
        <v>85000577</v>
      </c>
      <c r="E11" s="24">
        <v>87750623</v>
      </c>
      <c r="F11" s="6">
        <v>87750623</v>
      </c>
      <c r="G11" s="25">
        <v>87750623</v>
      </c>
      <c r="H11" s="26">
        <v>239480560</v>
      </c>
      <c r="I11" s="24">
        <v>94760796</v>
      </c>
      <c r="J11" s="6">
        <v>100446443</v>
      </c>
      <c r="K11" s="25">
        <v>106473236</v>
      </c>
    </row>
    <row r="12" spans="1:11" ht="13.5">
      <c r="A12" s="22" t="s">
        <v>23</v>
      </c>
      <c r="B12" s="6">
        <v>5522173</v>
      </c>
      <c r="C12" s="6">
        <v>5605329</v>
      </c>
      <c r="D12" s="23">
        <v>5876057</v>
      </c>
      <c r="E12" s="24">
        <v>6488323</v>
      </c>
      <c r="F12" s="6">
        <v>6488323</v>
      </c>
      <c r="G12" s="25">
        <v>6488323</v>
      </c>
      <c r="H12" s="26">
        <v>15747312</v>
      </c>
      <c r="I12" s="24">
        <v>6714906</v>
      </c>
      <c r="J12" s="6">
        <v>7117800</v>
      </c>
      <c r="K12" s="25">
        <v>7544868</v>
      </c>
    </row>
    <row r="13" spans="1:11" ht="13.5">
      <c r="A13" s="22" t="s">
        <v>106</v>
      </c>
      <c r="B13" s="6">
        <v>0</v>
      </c>
      <c r="C13" s="6">
        <v>52757352</v>
      </c>
      <c r="D13" s="23">
        <v>50051062</v>
      </c>
      <c r="E13" s="24">
        <v>10632741</v>
      </c>
      <c r="F13" s="6">
        <v>10632741</v>
      </c>
      <c r="G13" s="25">
        <v>10632741</v>
      </c>
      <c r="H13" s="26">
        <v>0</v>
      </c>
      <c r="I13" s="24">
        <v>9890825</v>
      </c>
      <c r="J13" s="6">
        <v>10484273</v>
      </c>
      <c r="K13" s="25">
        <v>11113330</v>
      </c>
    </row>
    <row r="14" spans="1:11" ht="13.5">
      <c r="A14" s="22" t="s">
        <v>24</v>
      </c>
      <c r="B14" s="6">
        <v>626858</v>
      </c>
      <c r="C14" s="6">
        <v>14277285</v>
      </c>
      <c r="D14" s="23">
        <v>3923100</v>
      </c>
      <c r="E14" s="24">
        <v>2129934</v>
      </c>
      <c r="F14" s="6">
        <v>2129934</v>
      </c>
      <c r="G14" s="25">
        <v>2129934</v>
      </c>
      <c r="H14" s="26">
        <v>13140988</v>
      </c>
      <c r="I14" s="24">
        <v>3341523</v>
      </c>
      <c r="J14" s="6">
        <v>3542016</v>
      </c>
      <c r="K14" s="25">
        <v>3754536</v>
      </c>
    </row>
    <row r="15" spans="1:11" ht="13.5">
      <c r="A15" s="22" t="s">
        <v>107</v>
      </c>
      <c r="B15" s="6">
        <v>39492696</v>
      </c>
      <c r="C15" s="6">
        <v>75176251</v>
      </c>
      <c r="D15" s="23">
        <v>76288670</v>
      </c>
      <c r="E15" s="24">
        <v>89267745</v>
      </c>
      <c r="F15" s="6">
        <v>85884411</v>
      </c>
      <c r="G15" s="25">
        <v>85884411</v>
      </c>
      <c r="H15" s="26">
        <v>210750266</v>
      </c>
      <c r="I15" s="24">
        <v>89613859</v>
      </c>
      <c r="J15" s="6">
        <v>94990690</v>
      </c>
      <c r="K15" s="25">
        <v>100690126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-325174460</v>
      </c>
      <c r="C17" s="6">
        <v>104520300</v>
      </c>
      <c r="D17" s="23">
        <v>90860440</v>
      </c>
      <c r="E17" s="24">
        <v>80391268</v>
      </c>
      <c r="F17" s="6">
        <v>86659602</v>
      </c>
      <c r="G17" s="25">
        <v>86659602</v>
      </c>
      <c r="H17" s="26">
        <v>108964339</v>
      </c>
      <c r="I17" s="24">
        <v>63333729</v>
      </c>
      <c r="J17" s="6">
        <v>67133756</v>
      </c>
      <c r="K17" s="25">
        <v>71161778</v>
      </c>
    </row>
    <row r="18" spans="1:11" ht="13.5">
      <c r="A18" s="33" t="s">
        <v>26</v>
      </c>
      <c r="B18" s="34">
        <f>SUM(B11:B17)</f>
        <v>-192515642</v>
      </c>
      <c r="C18" s="35">
        <f aca="true" t="shared" si="1" ref="C18:K18">SUM(C11:C17)</f>
        <v>340012035</v>
      </c>
      <c r="D18" s="36">
        <f t="shared" si="1"/>
        <v>311999906</v>
      </c>
      <c r="E18" s="34">
        <f t="shared" si="1"/>
        <v>276660634</v>
      </c>
      <c r="F18" s="35">
        <f t="shared" si="1"/>
        <v>279545634</v>
      </c>
      <c r="G18" s="37">
        <f t="shared" si="1"/>
        <v>279545634</v>
      </c>
      <c r="H18" s="38">
        <f t="shared" si="1"/>
        <v>588083465</v>
      </c>
      <c r="I18" s="34">
        <f t="shared" si="1"/>
        <v>267655638</v>
      </c>
      <c r="J18" s="35">
        <f t="shared" si="1"/>
        <v>283714978</v>
      </c>
      <c r="K18" s="37">
        <f t="shared" si="1"/>
        <v>300737874</v>
      </c>
    </row>
    <row r="19" spans="1:11" ht="13.5">
      <c r="A19" s="33" t="s">
        <v>27</v>
      </c>
      <c r="B19" s="39">
        <f>+B10-B18</f>
        <v>358366046</v>
      </c>
      <c r="C19" s="40">
        <f aca="true" t="shared" si="2" ref="C19:K19">+C10-C18</f>
        <v>-136385350</v>
      </c>
      <c r="D19" s="41">
        <f t="shared" si="2"/>
        <v>-77752223</v>
      </c>
      <c r="E19" s="39">
        <f t="shared" si="2"/>
        <v>12000000</v>
      </c>
      <c r="F19" s="40">
        <f t="shared" si="2"/>
        <v>3380000</v>
      </c>
      <c r="G19" s="42">
        <f t="shared" si="2"/>
        <v>3380000</v>
      </c>
      <c r="H19" s="43">
        <f t="shared" si="2"/>
        <v>75565631</v>
      </c>
      <c r="I19" s="39">
        <f t="shared" si="2"/>
        <v>409620</v>
      </c>
      <c r="J19" s="40">
        <f t="shared" si="2"/>
        <v>434194</v>
      </c>
      <c r="K19" s="42">
        <f t="shared" si="2"/>
        <v>460247</v>
      </c>
    </row>
    <row r="20" spans="1:11" ht="25.5">
      <c r="A20" s="44" t="s">
        <v>28</v>
      </c>
      <c r="B20" s="45">
        <v>0</v>
      </c>
      <c r="C20" s="46">
        <v>38914597</v>
      </c>
      <c r="D20" s="47">
        <v>39495050</v>
      </c>
      <c r="E20" s="45">
        <v>19616000</v>
      </c>
      <c r="F20" s="46">
        <v>16716000</v>
      </c>
      <c r="G20" s="48">
        <v>16716000</v>
      </c>
      <c r="H20" s="49">
        <v>-904170</v>
      </c>
      <c r="I20" s="45">
        <v>27596000</v>
      </c>
      <c r="J20" s="46">
        <v>29251760</v>
      </c>
      <c r="K20" s="48">
        <v>31006866</v>
      </c>
    </row>
    <row r="21" spans="1:11" ht="63.75">
      <c r="A21" s="50" t="s">
        <v>108</v>
      </c>
      <c r="B21" s="51">
        <v>0</v>
      </c>
      <c r="C21" s="52">
        <v>683618</v>
      </c>
      <c r="D21" s="53">
        <v>680000</v>
      </c>
      <c r="E21" s="51">
        <v>0</v>
      </c>
      <c r="F21" s="52">
        <v>0</v>
      </c>
      <c r="G21" s="54">
        <v>0</v>
      </c>
      <c r="H21" s="55">
        <v>0</v>
      </c>
      <c r="I21" s="51">
        <v>450000</v>
      </c>
      <c r="J21" s="52">
        <v>477000</v>
      </c>
      <c r="K21" s="54">
        <v>505620</v>
      </c>
    </row>
    <row r="22" spans="1:11" ht="25.5">
      <c r="A22" s="56" t="s">
        <v>109</v>
      </c>
      <c r="B22" s="57">
        <f>SUM(B19:B21)</f>
        <v>358366046</v>
      </c>
      <c r="C22" s="58">
        <f aca="true" t="shared" si="3" ref="C22:K22">SUM(C19:C21)</f>
        <v>-96787135</v>
      </c>
      <c r="D22" s="59">
        <f t="shared" si="3"/>
        <v>-37577173</v>
      </c>
      <c r="E22" s="57">
        <f t="shared" si="3"/>
        <v>31616000</v>
      </c>
      <c r="F22" s="58">
        <f t="shared" si="3"/>
        <v>20096000</v>
      </c>
      <c r="G22" s="60">
        <f t="shared" si="3"/>
        <v>20096000</v>
      </c>
      <c r="H22" s="61">
        <f t="shared" si="3"/>
        <v>74661461</v>
      </c>
      <c r="I22" s="57">
        <f t="shared" si="3"/>
        <v>28455620</v>
      </c>
      <c r="J22" s="58">
        <f t="shared" si="3"/>
        <v>30162954</v>
      </c>
      <c r="K22" s="60">
        <f t="shared" si="3"/>
        <v>31972733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358366046</v>
      </c>
      <c r="C24" s="40">
        <f aca="true" t="shared" si="4" ref="C24:K24">SUM(C22:C23)</f>
        <v>-96787135</v>
      </c>
      <c r="D24" s="41">
        <f t="shared" si="4"/>
        <v>-37577173</v>
      </c>
      <c r="E24" s="39">
        <f t="shared" si="4"/>
        <v>31616000</v>
      </c>
      <c r="F24" s="40">
        <f t="shared" si="4"/>
        <v>20096000</v>
      </c>
      <c r="G24" s="42">
        <f t="shared" si="4"/>
        <v>20096000</v>
      </c>
      <c r="H24" s="43">
        <f t="shared" si="4"/>
        <v>74661461</v>
      </c>
      <c r="I24" s="39">
        <f t="shared" si="4"/>
        <v>28455620</v>
      </c>
      <c r="J24" s="40">
        <f t="shared" si="4"/>
        <v>30162954</v>
      </c>
      <c r="K24" s="42">
        <f t="shared" si="4"/>
        <v>31972733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4151676</v>
      </c>
      <c r="C27" s="7">
        <v>148846632</v>
      </c>
      <c r="D27" s="69">
        <v>77527047</v>
      </c>
      <c r="E27" s="70">
        <v>31616010</v>
      </c>
      <c r="F27" s="7">
        <v>18716021</v>
      </c>
      <c r="G27" s="71">
        <v>18716021</v>
      </c>
      <c r="H27" s="72">
        <v>24979640</v>
      </c>
      <c r="I27" s="70">
        <v>28455620</v>
      </c>
      <c r="J27" s="7">
        <v>30162957</v>
      </c>
      <c r="K27" s="71">
        <v>31972735</v>
      </c>
    </row>
    <row r="28" spans="1:11" ht="13.5">
      <c r="A28" s="73" t="s">
        <v>33</v>
      </c>
      <c r="B28" s="6">
        <v>0</v>
      </c>
      <c r="C28" s="6">
        <v>56638128</v>
      </c>
      <c r="D28" s="23">
        <v>31984688</v>
      </c>
      <c r="E28" s="24">
        <v>19615994</v>
      </c>
      <c r="F28" s="6">
        <v>16715994</v>
      </c>
      <c r="G28" s="25">
        <v>16715994</v>
      </c>
      <c r="H28" s="26">
        <v>0</v>
      </c>
      <c r="I28" s="24">
        <v>27596000</v>
      </c>
      <c r="J28" s="6">
        <v>29251760</v>
      </c>
      <c r="K28" s="25">
        <v>31006866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604706</v>
      </c>
      <c r="D30" s="23">
        <v>25239</v>
      </c>
      <c r="E30" s="24">
        <v>11999981</v>
      </c>
      <c r="F30" s="6">
        <v>1999997</v>
      </c>
      <c r="G30" s="25">
        <v>1999997</v>
      </c>
      <c r="H30" s="26">
        <v>0</v>
      </c>
      <c r="I30" s="24">
        <v>859620</v>
      </c>
      <c r="J30" s="6">
        <v>911197</v>
      </c>
      <c r="K30" s="25">
        <v>965869</v>
      </c>
    </row>
    <row r="31" spans="1:11" ht="13.5">
      <c r="A31" s="22" t="s">
        <v>35</v>
      </c>
      <c r="B31" s="6">
        <v>0</v>
      </c>
      <c r="C31" s="6">
        <v>-8870493</v>
      </c>
      <c r="D31" s="23">
        <v>45517120</v>
      </c>
      <c r="E31" s="24">
        <v>25</v>
      </c>
      <c r="F31" s="6">
        <v>20</v>
      </c>
      <c r="G31" s="25">
        <v>20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48372341</v>
      </c>
      <c r="D32" s="69">
        <f t="shared" si="5"/>
        <v>77527047</v>
      </c>
      <c r="E32" s="70">
        <f t="shared" si="5"/>
        <v>31616000</v>
      </c>
      <c r="F32" s="7">
        <f t="shared" si="5"/>
        <v>18716011</v>
      </c>
      <c r="G32" s="71">
        <f t="shared" si="5"/>
        <v>18716011</v>
      </c>
      <c r="H32" s="72">
        <f t="shared" si="5"/>
        <v>0</v>
      </c>
      <c r="I32" s="70">
        <f t="shared" si="5"/>
        <v>28455620</v>
      </c>
      <c r="J32" s="7">
        <f t="shared" si="5"/>
        <v>30162957</v>
      </c>
      <c r="K32" s="71">
        <f t="shared" si="5"/>
        <v>31972735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789541454</v>
      </c>
      <c r="C35" s="6">
        <v>144346163</v>
      </c>
      <c r="D35" s="23">
        <v>147105037</v>
      </c>
      <c r="E35" s="24">
        <v>127898692</v>
      </c>
      <c r="F35" s="6">
        <v>127898692</v>
      </c>
      <c r="G35" s="25">
        <v>127898692</v>
      </c>
      <c r="H35" s="26">
        <v>1539427</v>
      </c>
      <c r="I35" s="24">
        <v>153737461</v>
      </c>
      <c r="J35" s="6">
        <v>162961709</v>
      </c>
      <c r="K35" s="25">
        <v>172739411</v>
      </c>
    </row>
    <row r="36" spans="1:11" ht="13.5">
      <c r="A36" s="22" t="s">
        <v>39</v>
      </c>
      <c r="B36" s="6">
        <v>12850604</v>
      </c>
      <c r="C36" s="6">
        <v>757246080</v>
      </c>
      <c r="D36" s="23">
        <v>733480088</v>
      </c>
      <c r="E36" s="24">
        <v>844758984</v>
      </c>
      <c r="F36" s="6">
        <v>831858984</v>
      </c>
      <c r="G36" s="25">
        <v>831858984</v>
      </c>
      <c r="H36" s="26">
        <v>81309640</v>
      </c>
      <c r="I36" s="24">
        <v>760404166</v>
      </c>
      <c r="J36" s="6">
        <v>806028414</v>
      </c>
      <c r="K36" s="25">
        <v>854390121</v>
      </c>
    </row>
    <row r="37" spans="1:11" ht="13.5">
      <c r="A37" s="22" t="s">
        <v>40</v>
      </c>
      <c r="B37" s="6">
        <v>444020054</v>
      </c>
      <c r="C37" s="6">
        <v>151072400</v>
      </c>
      <c r="D37" s="23">
        <v>171192491</v>
      </c>
      <c r="E37" s="24">
        <v>64861623</v>
      </c>
      <c r="F37" s="6">
        <v>64861623</v>
      </c>
      <c r="G37" s="25">
        <v>64861623</v>
      </c>
      <c r="H37" s="26">
        <v>9793930</v>
      </c>
      <c r="I37" s="24">
        <v>46884471</v>
      </c>
      <c r="J37" s="6">
        <v>49697540</v>
      </c>
      <c r="K37" s="25">
        <v>52679392</v>
      </c>
    </row>
    <row r="38" spans="1:11" ht="13.5">
      <c r="A38" s="22" t="s">
        <v>41</v>
      </c>
      <c r="B38" s="6">
        <v>5958</v>
      </c>
      <c r="C38" s="6">
        <v>79446593</v>
      </c>
      <c r="D38" s="23">
        <v>73060159</v>
      </c>
      <c r="E38" s="24">
        <v>110197899</v>
      </c>
      <c r="F38" s="6">
        <v>100197899</v>
      </c>
      <c r="G38" s="25">
        <v>100197899</v>
      </c>
      <c r="H38" s="26">
        <v>-1120686</v>
      </c>
      <c r="I38" s="24">
        <v>73060160</v>
      </c>
      <c r="J38" s="6">
        <v>77443770</v>
      </c>
      <c r="K38" s="25">
        <v>82090396</v>
      </c>
    </row>
    <row r="39" spans="1:11" ht="13.5">
      <c r="A39" s="22" t="s">
        <v>42</v>
      </c>
      <c r="B39" s="6">
        <v>0</v>
      </c>
      <c r="C39" s="6">
        <v>767860385</v>
      </c>
      <c r="D39" s="23">
        <v>673909648</v>
      </c>
      <c r="E39" s="24">
        <v>797598154</v>
      </c>
      <c r="F39" s="6">
        <v>794698154</v>
      </c>
      <c r="G39" s="25">
        <v>794698154</v>
      </c>
      <c r="H39" s="26">
        <v>-485638</v>
      </c>
      <c r="I39" s="24">
        <v>765741376</v>
      </c>
      <c r="J39" s="6">
        <v>811685859</v>
      </c>
      <c r="K39" s="25">
        <v>860387011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-2117525</v>
      </c>
      <c r="C42" s="6">
        <v>7042418</v>
      </c>
      <c r="D42" s="23">
        <v>0</v>
      </c>
      <c r="E42" s="24">
        <v>19696464</v>
      </c>
      <c r="F42" s="6">
        <v>30110372</v>
      </c>
      <c r="G42" s="25">
        <v>30110372</v>
      </c>
      <c r="H42" s="26">
        <v>-253705740</v>
      </c>
      <c r="I42" s="24">
        <v>99275379</v>
      </c>
      <c r="J42" s="6">
        <v>105231905</v>
      </c>
      <c r="K42" s="25">
        <v>111545819</v>
      </c>
    </row>
    <row r="43" spans="1:11" ht="13.5">
      <c r="A43" s="22" t="s">
        <v>45</v>
      </c>
      <c r="B43" s="6">
        <v>-8698928</v>
      </c>
      <c r="C43" s="6">
        <v>8669719</v>
      </c>
      <c r="D43" s="23">
        <v>1519</v>
      </c>
      <c r="E43" s="24">
        <v>-31409712</v>
      </c>
      <c r="F43" s="6">
        <v>-18716000</v>
      </c>
      <c r="G43" s="25">
        <v>-18716000</v>
      </c>
      <c r="H43" s="26">
        <v>56330000</v>
      </c>
      <c r="I43" s="24">
        <v>-28123810</v>
      </c>
      <c r="J43" s="6">
        <v>-29814818</v>
      </c>
      <c r="K43" s="25">
        <v>-31603708</v>
      </c>
    </row>
    <row r="44" spans="1:11" ht="13.5">
      <c r="A44" s="22" t="s">
        <v>46</v>
      </c>
      <c r="B44" s="6">
        <v>360508</v>
      </c>
      <c r="C44" s="6">
        <v>2054288</v>
      </c>
      <c r="D44" s="23">
        <v>103703</v>
      </c>
      <c r="E44" s="24">
        <v>12140957</v>
      </c>
      <c r="F44" s="6">
        <v>2861209</v>
      </c>
      <c r="G44" s="25">
        <v>2861209</v>
      </c>
      <c r="H44" s="26">
        <v>-460790</v>
      </c>
      <c r="I44" s="24">
        <v>-140956</v>
      </c>
      <c r="J44" s="6">
        <v>151110</v>
      </c>
      <c r="K44" s="25">
        <v>160176</v>
      </c>
    </row>
    <row r="45" spans="1:11" ht="13.5">
      <c r="A45" s="33" t="s">
        <v>47</v>
      </c>
      <c r="B45" s="7">
        <v>-10455945</v>
      </c>
      <c r="C45" s="7">
        <v>46589010</v>
      </c>
      <c r="D45" s="69">
        <v>49242990</v>
      </c>
      <c r="E45" s="70">
        <v>16978123</v>
      </c>
      <c r="F45" s="7">
        <v>30722610</v>
      </c>
      <c r="G45" s="71">
        <v>30722610</v>
      </c>
      <c r="H45" s="72">
        <v>-280860381</v>
      </c>
      <c r="I45" s="70">
        <v>119840408</v>
      </c>
      <c r="J45" s="7">
        <v>127327780</v>
      </c>
      <c r="K45" s="71">
        <v>134967446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683687759</v>
      </c>
      <c r="C48" s="6">
        <v>53857151</v>
      </c>
      <c r="D48" s="23">
        <v>43764377</v>
      </c>
      <c r="E48" s="24">
        <v>17406536</v>
      </c>
      <c r="F48" s="6">
        <v>17406536</v>
      </c>
      <c r="G48" s="25">
        <v>17406536</v>
      </c>
      <c r="H48" s="26">
        <v>13218569</v>
      </c>
      <c r="I48" s="24">
        <v>43764377</v>
      </c>
      <c r="J48" s="6">
        <v>46390242</v>
      </c>
      <c r="K48" s="25">
        <v>49173657</v>
      </c>
    </row>
    <row r="49" spans="1:11" ht="13.5">
      <c r="A49" s="22" t="s">
        <v>50</v>
      </c>
      <c r="B49" s="6">
        <f>+B75</f>
        <v>443659546</v>
      </c>
      <c r="C49" s="6">
        <f aca="true" t="shared" si="6" ref="C49:K49">+C75</f>
        <v>163963351</v>
      </c>
      <c r="D49" s="23">
        <f t="shared" si="6"/>
        <v>165928031</v>
      </c>
      <c r="E49" s="24">
        <f t="shared" si="6"/>
        <v>-1097733.5614238828</v>
      </c>
      <c r="F49" s="6">
        <f t="shared" si="6"/>
        <v>-2187661.7920533046</v>
      </c>
      <c r="G49" s="25">
        <f t="shared" si="6"/>
        <v>-2187661.7920533046</v>
      </c>
      <c r="H49" s="26">
        <f t="shared" si="6"/>
        <v>-36594986</v>
      </c>
      <c r="I49" s="24">
        <f t="shared" si="6"/>
        <v>-25478194.028332442</v>
      </c>
      <c r="J49" s="6">
        <f t="shared" si="6"/>
        <v>-27006883.565801308</v>
      </c>
      <c r="K49" s="25">
        <f t="shared" si="6"/>
        <v>-28627294.65447539</v>
      </c>
    </row>
    <row r="50" spans="1:11" ht="13.5">
      <c r="A50" s="33" t="s">
        <v>51</v>
      </c>
      <c r="B50" s="7">
        <f>+B48-B49</f>
        <v>240028213</v>
      </c>
      <c r="C50" s="7">
        <f aca="true" t="shared" si="7" ref="C50:K50">+C48-C49</f>
        <v>-110106200</v>
      </c>
      <c r="D50" s="69">
        <f t="shared" si="7"/>
        <v>-122163654</v>
      </c>
      <c r="E50" s="70">
        <f t="shared" si="7"/>
        <v>18504269.561423883</v>
      </c>
      <c r="F50" s="7">
        <f t="shared" si="7"/>
        <v>19594197.792053305</v>
      </c>
      <c r="G50" s="71">
        <f t="shared" si="7"/>
        <v>19594197.792053305</v>
      </c>
      <c r="H50" s="72">
        <f t="shared" si="7"/>
        <v>49813555</v>
      </c>
      <c r="I50" s="70">
        <f t="shared" si="7"/>
        <v>69242571.02833244</v>
      </c>
      <c r="J50" s="7">
        <f t="shared" si="7"/>
        <v>73397125.56580131</v>
      </c>
      <c r="K50" s="71">
        <f t="shared" si="7"/>
        <v>77800951.65447539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3151597</v>
      </c>
      <c r="C53" s="6">
        <v>726478717</v>
      </c>
      <c r="D53" s="23">
        <v>701467710</v>
      </c>
      <c r="E53" s="24">
        <v>829111576</v>
      </c>
      <c r="F53" s="6">
        <v>816211576</v>
      </c>
      <c r="G53" s="25">
        <v>816211576</v>
      </c>
      <c r="H53" s="26">
        <v>-7125131</v>
      </c>
      <c r="I53" s="24">
        <v>702042322</v>
      </c>
      <c r="J53" s="6">
        <v>744164860</v>
      </c>
      <c r="K53" s="25">
        <v>788814753</v>
      </c>
    </row>
    <row r="54" spans="1:11" ht="13.5">
      <c r="A54" s="22" t="s">
        <v>54</v>
      </c>
      <c r="B54" s="6">
        <v>0</v>
      </c>
      <c r="C54" s="6">
        <v>52757352</v>
      </c>
      <c r="D54" s="23">
        <v>50051062</v>
      </c>
      <c r="E54" s="24">
        <v>10632741</v>
      </c>
      <c r="F54" s="6">
        <v>10632741</v>
      </c>
      <c r="G54" s="25">
        <v>10632741</v>
      </c>
      <c r="H54" s="26">
        <v>0</v>
      </c>
      <c r="I54" s="24">
        <v>9890825</v>
      </c>
      <c r="J54" s="6">
        <v>10484273</v>
      </c>
      <c r="K54" s="25">
        <v>11113330</v>
      </c>
    </row>
    <row r="55" spans="1:11" ht="13.5">
      <c r="A55" s="22" t="s">
        <v>55</v>
      </c>
      <c r="B55" s="6">
        <v>0</v>
      </c>
      <c r="C55" s="6">
        <v>40811801</v>
      </c>
      <c r="D55" s="23">
        <v>31841981</v>
      </c>
      <c r="E55" s="24">
        <v>3510005</v>
      </c>
      <c r="F55" s="6">
        <v>3510005</v>
      </c>
      <c r="G55" s="25">
        <v>3510005</v>
      </c>
      <c r="H55" s="26">
        <v>3560245</v>
      </c>
      <c r="I55" s="24">
        <v>4000000</v>
      </c>
      <c r="J55" s="6">
        <v>4240000</v>
      </c>
      <c r="K55" s="25">
        <v>4494400</v>
      </c>
    </row>
    <row r="56" spans="1:11" ht="13.5">
      <c r="A56" s="22" t="s">
        <v>56</v>
      </c>
      <c r="B56" s="6">
        <v>-23580326</v>
      </c>
      <c r="C56" s="6">
        <v>2406189</v>
      </c>
      <c r="D56" s="23">
        <v>2406189</v>
      </c>
      <c r="E56" s="24">
        <v>31</v>
      </c>
      <c r="F56" s="6">
        <v>31</v>
      </c>
      <c r="G56" s="25">
        <v>31</v>
      </c>
      <c r="H56" s="26">
        <v>7036112</v>
      </c>
      <c r="I56" s="24">
        <v>2846047</v>
      </c>
      <c r="J56" s="6">
        <v>3016811</v>
      </c>
      <c r="K56" s="25">
        <v>3197818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26950080</v>
      </c>
      <c r="F59" s="6">
        <v>26950080</v>
      </c>
      <c r="G59" s="25">
        <v>26950080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-388442</v>
      </c>
      <c r="C60" s="6">
        <v>-561272</v>
      </c>
      <c r="D60" s="23">
        <v>0</v>
      </c>
      <c r="E60" s="24">
        <v>30196175</v>
      </c>
      <c r="F60" s="6">
        <v>30196175</v>
      </c>
      <c r="G60" s="25">
        <v>30196175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624</v>
      </c>
      <c r="C64" s="98">
        <v>562</v>
      </c>
      <c r="D64" s="99">
        <v>0</v>
      </c>
      <c r="E64" s="97">
        <v>562</v>
      </c>
      <c r="F64" s="98">
        <v>562</v>
      </c>
      <c r="G64" s="99">
        <v>562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0.8584504943467548</v>
      </c>
      <c r="F70" s="5">
        <f t="shared" si="8"/>
        <v>0.8753021463144287</v>
      </c>
      <c r="G70" s="5">
        <f t="shared" si="8"/>
        <v>0.8753021463144287</v>
      </c>
      <c r="H70" s="5">
        <f t="shared" si="8"/>
        <v>0</v>
      </c>
      <c r="I70" s="5">
        <f t="shared" si="8"/>
        <v>0.9593137879647404</v>
      </c>
      <c r="J70" s="5">
        <f t="shared" si="8"/>
        <v>0.9593138041742666</v>
      </c>
      <c r="K70" s="5">
        <f t="shared" si="8"/>
        <v>0.9593138092910387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200982666</v>
      </c>
      <c r="F71" s="2">
        <f t="shared" si="9"/>
        <v>194056766</v>
      </c>
      <c r="G71" s="2">
        <f t="shared" si="9"/>
        <v>194056766</v>
      </c>
      <c r="H71" s="2">
        <f t="shared" si="9"/>
        <v>0</v>
      </c>
      <c r="I71" s="2">
        <f t="shared" si="9"/>
        <v>203126197</v>
      </c>
      <c r="J71" s="2">
        <f t="shared" si="9"/>
        <v>215313771</v>
      </c>
      <c r="K71" s="2">
        <f t="shared" si="9"/>
        <v>228232597</v>
      </c>
    </row>
    <row r="72" spans="1:11" ht="12.75" hidden="1">
      <c r="A72" s="1" t="s">
        <v>113</v>
      </c>
      <c r="B72" s="2">
        <f>+B77</f>
        <v>120813798</v>
      </c>
      <c r="C72" s="2">
        <f aca="true" t="shared" si="10" ref="C72:K72">+C77</f>
        <v>171362199</v>
      </c>
      <c r="D72" s="2">
        <f t="shared" si="10"/>
        <v>182011349</v>
      </c>
      <c r="E72" s="2">
        <f t="shared" si="10"/>
        <v>234122605</v>
      </c>
      <c r="F72" s="2">
        <f t="shared" si="10"/>
        <v>221702605</v>
      </c>
      <c r="G72" s="2">
        <f t="shared" si="10"/>
        <v>221702605</v>
      </c>
      <c r="H72" s="2">
        <f t="shared" si="10"/>
        <v>501300842</v>
      </c>
      <c r="I72" s="2">
        <f t="shared" si="10"/>
        <v>211741142</v>
      </c>
      <c r="J72" s="2">
        <f t="shared" si="10"/>
        <v>224445609</v>
      </c>
      <c r="K72" s="2">
        <f t="shared" si="10"/>
        <v>237912344</v>
      </c>
    </row>
    <row r="73" spans="1:11" ht="12.75" hidden="1">
      <c r="A73" s="1" t="s">
        <v>114</v>
      </c>
      <c r="B73" s="2">
        <f>+B74</f>
        <v>-45233077.500000015</v>
      </c>
      <c r="C73" s="2">
        <f aca="true" t="shared" si="11" ref="C73:K73">+(C78+C80+C81+C82)-(B78+B80+B81+B82)</f>
        <v>-63845197</v>
      </c>
      <c r="D73" s="2">
        <f t="shared" si="11"/>
        <v>20613952</v>
      </c>
      <c r="E73" s="2">
        <f t="shared" si="11"/>
        <v>-6599616</v>
      </c>
      <c r="F73" s="2">
        <f>+(F78+F80+F81+F82)-(D78+D80+D81+D82)</f>
        <v>-6599616</v>
      </c>
      <c r="G73" s="2">
        <f>+(G78+G80+G81+G82)-(D78+D80+D81+D82)</f>
        <v>-6599616</v>
      </c>
      <c r="H73" s="2">
        <f>+(H78+H80+H81+H82)-(D78+D80+D81+D82)</f>
        <v>-27707129</v>
      </c>
      <c r="I73" s="2">
        <f>+(I78+I80+I81+I82)-(E78+E80+E81+E82)</f>
        <v>8748760</v>
      </c>
      <c r="J73" s="2">
        <f t="shared" si="11"/>
        <v>4405933</v>
      </c>
      <c r="K73" s="2">
        <f t="shared" si="11"/>
        <v>4670290</v>
      </c>
    </row>
    <row r="74" spans="1:11" ht="12.75" hidden="1">
      <c r="A74" s="1" t="s">
        <v>115</v>
      </c>
      <c r="B74" s="2">
        <f>+TREND(C74:E74)</f>
        <v>-45233077.500000015</v>
      </c>
      <c r="C74" s="2">
        <f>+C73</f>
        <v>-63845197</v>
      </c>
      <c r="D74" s="2">
        <f aca="true" t="shared" si="12" ref="D74:K74">+D73</f>
        <v>20613952</v>
      </c>
      <c r="E74" s="2">
        <f t="shared" si="12"/>
        <v>-6599616</v>
      </c>
      <c r="F74" s="2">
        <f t="shared" si="12"/>
        <v>-6599616</v>
      </c>
      <c r="G74" s="2">
        <f t="shared" si="12"/>
        <v>-6599616</v>
      </c>
      <c r="H74" s="2">
        <f t="shared" si="12"/>
        <v>-27707129</v>
      </c>
      <c r="I74" s="2">
        <f t="shared" si="12"/>
        <v>8748760</v>
      </c>
      <c r="J74" s="2">
        <f t="shared" si="12"/>
        <v>4405933</v>
      </c>
      <c r="K74" s="2">
        <f t="shared" si="12"/>
        <v>4670290</v>
      </c>
    </row>
    <row r="75" spans="1:11" ht="12.75" hidden="1">
      <c r="A75" s="1" t="s">
        <v>116</v>
      </c>
      <c r="B75" s="2">
        <f>+B84-(((B80+B81+B78)*B70)-B79)</f>
        <v>443659546</v>
      </c>
      <c r="C75" s="2">
        <f aca="true" t="shared" si="13" ref="C75:K75">+C84-(((C80+C81+C78)*C70)-C79)</f>
        <v>163963351</v>
      </c>
      <c r="D75" s="2">
        <f t="shared" si="13"/>
        <v>165928031</v>
      </c>
      <c r="E75" s="2">
        <f t="shared" si="13"/>
        <v>-1097733.5614238828</v>
      </c>
      <c r="F75" s="2">
        <f t="shared" si="13"/>
        <v>-2187661.7920533046</v>
      </c>
      <c r="G75" s="2">
        <f t="shared" si="13"/>
        <v>-2187661.7920533046</v>
      </c>
      <c r="H75" s="2">
        <f t="shared" si="13"/>
        <v>-36594986</v>
      </c>
      <c r="I75" s="2">
        <f t="shared" si="13"/>
        <v>-25478194.028332442</v>
      </c>
      <c r="J75" s="2">
        <f t="shared" si="13"/>
        <v>-27006883.565801308</v>
      </c>
      <c r="K75" s="2">
        <f t="shared" si="13"/>
        <v>-28627294.65447539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120813798</v>
      </c>
      <c r="C77" s="3">
        <v>171362199</v>
      </c>
      <c r="D77" s="3">
        <v>182011349</v>
      </c>
      <c r="E77" s="3">
        <v>234122605</v>
      </c>
      <c r="F77" s="3">
        <v>221702605</v>
      </c>
      <c r="G77" s="3">
        <v>221702605</v>
      </c>
      <c r="H77" s="3">
        <v>501300842</v>
      </c>
      <c r="I77" s="3">
        <v>211741142</v>
      </c>
      <c r="J77" s="3">
        <v>224445609</v>
      </c>
      <c r="K77" s="3">
        <v>237912344</v>
      </c>
    </row>
    <row r="78" spans="1:11" ht="12.75" hidden="1">
      <c r="A78" s="1" t="s">
        <v>66</v>
      </c>
      <c r="B78" s="3">
        <v>8698928</v>
      </c>
      <c r="C78" s="3">
        <v>0</v>
      </c>
      <c r="D78" s="3">
        <v>0</v>
      </c>
      <c r="E78" s="3">
        <v>1902</v>
      </c>
      <c r="F78" s="3">
        <v>1902</v>
      </c>
      <c r="G78" s="3">
        <v>1902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443659546</v>
      </c>
      <c r="C79" s="3">
        <v>128184807</v>
      </c>
      <c r="D79" s="3">
        <v>144531560</v>
      </c>
      <c r="E79" s="3">
        <v>52335493</v>
      </c>
      <c r="F79" s="3">
        <v>52335493</v>
      </c>
      <c r="G79" s="3">
        <v>52335493</v>
      </c>
      <c r="H79" s="3">
        <v>9597421</v>
      </c>
      <c r="I79" s="3">
        <v>20223539</v>
      </c>
      <c r="J79" s="3">
        <v>21436952</v>
      </c>
      <c r="K79" s="3">
        <v>22723170</v>
      </c>
    </row>
    <row r="80" spans="1:11" ht="12.75" hidden="1">
      <c r="A80" s="1" t="s">
        <v>68</v>
      </c>
      <c r="B80" s="3">
        <v>105599784</v>
      </c>
      <c r="C80" s="3">
        <v>33926335</v>
      </c>
      <c r="D80" s="3">
        <v>46863778</v>
      </c>
      <c r="E80" s="3">
        <v>64669702</v>
      </c>
      <c r="F80" s="3">
        <v>64669702</v>
      </c>
      <c r="G80" s="3">
        <v>64669702</v>
      </c>
      <c r="H80" s="3">
        <v>98005937</v>
      </c>
      <c r="I80" s="3">
        <v>49465951</v>
      </c>
      <c r="J80" s="3">
        <v>52433906</v>
      </c>
      <c r="K80" s="3">
        <v>55579939</v>
      </c>
    </row>
    <row r="81" spans="1:11" ht="12.75" hidden="1">
      <c r="A81" s="1" t="s">
        <v>69</v>
      </c>
      <c r="B81" s="3">
        <v>59989</v>
      </c>
      <c r="C81" s="3">
        <v>16742816</v>
      </c>
      <c r="D81" s="3">
        <v>24419325</v>
      </c>
      <c r="E81" s="3">
        <v>6223</v>
      </c>
      <c r="F81" s="3">
        <v>6223</v>
      </c>
      <c r="G81" s="3">
        <v>6223</v>
      </c>
      <c r="H81" s="3">
        <v>-54429963</v>
      </c>
      <c r="I81" s="3">
        <v>23966296</v>
      </c>
      <c r="J81" s="3">
        <v>25404274</v>
      </c>
      <c r="K81" s="3">
        <v>26928531</v>
      </c>
    </row>
    <row r="82" spans="1:11" ht="12.75" hidden="1">
      <c r="A82" s="1" t="s">
        <v>70</v>
      </c>
      <c r="B82" s="3">
        <v>155647</v>
      </c>
      <c r="C82" s="3">
        <v>0</v>
      </c>
      <c r="D82" s="3">
        <v>0</v>
      </c>
      <c r="E82" s="3">
        <v>5660</v>
      </c>
      <c r="F82" s="3">
        <v>5660</v>
      </c>
      <c r="G82" s="3">
        <v>5660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200982666</v>
      </c>
      <c r="F83" s="3">
        <v>194056766</v>
      </c>
      <c r="G83" s="3">
        <v>194056766</v>
      </c>
      <c r="H83" s="3">
        <v>0</v>
      </c>
      <c r="I83" s="3">
        <v>203126197</v>
      </c>
      <c r="J83" s="3">
        <v>215313771</v>
      </c>
      <c r="K83" s="3">
        <v>228232597</v>
      </c>
    </row>
    <row r="84" spans="1:11" ht="12.75" hidden="1">
      <c r="A84" s="1" t="s">
        <v>72</v>
      </c>
      <c r="B84" s="3">
        <v>0</v>
      </c>
      <c r="C84" s="3">
        <v>35778544</v>
      </c>
      <c r="D84" s="3">
        <v>21396471</v>
      </c>
      <c r="E84" s="3">
        <v>2089486</v>
      </c>
      <c r="F84" s="3">
        <v>2089486</v>
      </c>
      <c r="G84" s="3">
        <v>2089486</v>
      </c>
      <c r="H84" s="3">
        <v>-46192407</v>
      </c>
      <c r="I84" s="3">
        <v>24742834</v>
      </c>
      <c r="J84" s="3">
        <v>26227405</v>
      </c>
      <c r="K84" s="3">
        <v>27801050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4426456</v>
      </c>
      <c r="C5" s="6">
        <v>8515118</v>
      </c>
      <c r="D5" s="23">
        <v>9432293</v>
      </c>
      <c r="E5" s="24">
        <v>9084397</v>
      </c>
      <c r="F5" s="6">
        <v>9084397</v>
      </c>
      <c r="G5" s="25">
        <v>9084397</v>
      </c>
      <c r="H5" s="26">
        <v>9485617</v>
      </c>
      <c r="I5" s="24">
        <v>10697901</v>
      </c>
      <c r="J5" s="6">
        <v>11339775</v>
      </c>
      <c r="K5" s="25">
        <v>12020162</v>
      </c>
    </row>
    <row r="6" spans="1:11" ht="13.5">
      <c r="A6" s="22" t="s">
        <v>18</v>
      </c>
      <c r="B6" s="6">
        <v>11506010</v>
      </c>
      <c r="C6" s="6">
        <v>16022540</v>
      </c>
      <c r="D6" s="23">
        <v>15249421</v>
      </c>
      <c r="E6" s="24">
        <v>15549497</v>
      </c>
      <c r="F6" s="6">
        <v>15549497</v>
      </c>
      <c r="G6" s="25">
        <v>15549497</v>
      </c>
      <c r="H6" s="26">
        <v>14933544</v>
      </c>
      <c r="I6" s="24">
        <v>16673321</v>
      </c>
      <c r="J6" s="6">
        <v>17673558</v>
      </c>
      <c r="K6" s="25">
        <v>18733972</v>
      </c>
    </row>
    <row r="7" spans="1:11" ht="13.5">
      <c r="A7" s="22" t="s">
        <v>19</v>
      </c>
      <c r="B7" s="6">
        <v>3720677</v>
      </c>
      <c r="C7" s="6">
        <v>3439548</v>
      </c>
      <c r="D7" s="23">
        <v>2430325</v>
      </c>
      <c r="E7" s="24">
        <v>3144766</v>
      </c>
      <c r="F7" s="6">
        <v>3144766</v>
      </c>
      <c r="G7" s="25">
        <v>3144766</v>
      </c>
      <c r="H7" s="26">
        <v>2751806</v>
      </c>
      <c r="I7" s="24">
        <v>1704616</v>
      </c>
      <c r="J7" s="6">
        <v>1806894</v>
      </c>
      <c r="K7" s="25">
        <v>1915308</v>
      </c>
    </row>
    <row r="8" spans="1:11" ht="13.5">
      <c r="A8" s="22" t="s">
        <v>20</v>
      </c>
      <c r="B8" s="6">
        <v>21396872</v>
      </c>
      <c r="C8" s="6">
        <v>29887898</v>
      </c>
      <c r="D8" s="23">
        <v>28898016</v>
      </c>
      <c r="E8" s="24">
        <v>31244001</v>
      </c>
      <c r="F8" s="6">
        <v>34121000</v>
      </c>
      <c r="G8" s="25">
        <v>34121000</v>
      </c>
      <c r="H8" s="26">
        <v>35504171</v>
      </c>
      <c r="I8" s="24">
        <v>32138000</v>
      </c>
      <c r="J8" s="6">
        <v>31744000</v>
      </c>
      <c r="K8" s="25">
        <v>31787001</v>
      </c>
    </row>
    <row r="9" spans="1:11" ht="13.5">
      <c r="A9" s="22" t="s">
        <v>21</v>
      </c>
      <c r="B9" s="6">
        <v>2250971</v>
      </c>
      <c r="C9" s="6">
        <v>507975</v>
      </c>
      <c r="D9" s="23">
        <v>1328050</v>
      </c>
      <c r="E9" s="24">
        <v>19146229</v>
      </c>
      <c r="F9" s="6">
        <v>19146229</v>
      </c>
      <c r="G9" s="25">
        <v>19146229</v>
      </c>
      <c r="H9" s="26">
        <v>684416</v>
      </c>
      <c r="I9" s="24">
        <v>21098374</v>
      </c>
      <c r="J9" s="6">
        <v>21586163</v>
      </c>
      <c r="K9" s="25">
        <v>22881313</v>
      </c>
    </row>
    <row r="10" spans="1:11" ht="25.5">
      <c r="A10" s="27" t="s">
        <v>105</v>
      </c>
      <c r="B10" s="28">
        <f>SUM(B5:B9)</f>
        <v>43300986</v>
      </c>
      <c r="C10" s="29">
        <f aca="true" t="shared" si="0" ref="C10:K10">SUM(C5:C9)</f>
        <v>58373079</v>
      </c>
      <c r="D10" s="30">
        <f t="shared" si="0"/>
        <v>57338105</v>
      </c>
      <c r="E10" s="28">
        <f t="shared" si="0"/>
        <v>78168890</v>
      </c>
      <c r="F10" s="29">
        <f t="shared" si="0"/>
        <v>81045889</v>
      </c>
      <c r="G10" s="31">
        <f t="shared" si="0"/>
        <v>81045889</v>
      </c>
      <c r="H10" s="32">
        <f t="shared" si="0"/>
        <v>63359554</v>
      </c>
      <c r="I10" s="28">
        <f t="shared" si="0"/>
        <v>82312212</v>
      </c>
      <c r="J10" s="29">
        <f t="shared" si="0"/>
        <v>84150390</v>
      </c>
      <c r="K10" s="31">
        <f t="shared" si="0"/>
        <v>87337756</v>
      </c>
    </row>
    <row r="11" spans="1:11" ht="13.5">
      <c r="A11" s="22" t="s">
        <v>22</v>
      </c>
      <c r="B11" s="6">
        <v>19900852</v>
      </c>
      <c r="C11" s="6">
        <v>20781043</v>
      </c>
      <c r="D11" s="23">
        <v>21405337</v>
      </c>
      <c r="E11" s="24">
        <v>25915383</v>
      </c>
      <c r="F11" s="6">
        <v>25692383</v>
      </c>
      <c r="G11" s="25">
        <v>25692383</v>
      </c>
      <c r="H11" s="26">
        <v>21339574</v>
      </c>
      <c r="I11" s="24">
        <v>26310850</v>
      </c>
      <c r="J11" s="6">
        <v>27063695</v>
      </c>
      <c r="K11" s="25">
        <v>28687576</v>
      </c>
    </row>
    <row r="12" spans="1:11" ht="13.5">
      <c r="A12" s="22" t="s">
        <v>23</v>
      </c>
      <c r="B12" s="6">
        <v>2160329</v>
      </c>
      <c r="C12" s="6">
        <v>2532343</v>
      </c>
      <c r="D12" s="23">
        <v>2647412</v>
      </c>
      <c r="E12" s="24">
        <v>2819435</v>
      </c>
      <c r="F12" s="6">
        <v>2819435</v>
      </c>
      <c r="G12" s="25">
        <v>2819435</v>
      </c>
      <c r="H12" s="26">
        <v>2647412</v>
      </c>
      <c r="I12" s="24">
        <v>4173303</v>
      </c>
      <c r="J12" s="6">
        <v>4339837</v>
      </c>
      <c r="K12" s="25">
        <v>4598524</v>
      </c>
    </row>
    <row r="13" spans="1:11" ht="13.5">
      <c r="A13" s="22" t="s">
        <v>106</v>
      </c>
      <c r="B13" s="6">
        <v>930</v>
      </c>
      <c r="C13" s="6">
        <v>5145674</v>
      </c>
      <c r="D13" s="23">
        <v>5418630</v>
      </c>
      <c r="E13" s="24">
        <v>4429156</v>
      </c>
      <c r="F13" s="6">
        <v>4429156</v>
      </c>
      <c r="G13" s="25">
        <v>4429156</v>
      </c>
      <c r="H13" s="26">
        <v>0</v>
      </c>
      <c r="I13" s="24">
        <v>5635375</v>
      </c>
      <c r="J13" s="6">
        <v>5897770</v>
      </c>
      <c r="K13" s="25">
        <v>6227710</v>
      </c>
    </row>
    <row r="14" spans="1:11" ht="13.5">
      <c r="A14" s="22" t="s">
        <v>24</v>
      </c>
      <c r="B14" s="6">
        <v>66235</v>
      </c>
      <c r="C14" s="6">
        <v>1896918</v>
      </c>
      <c r="D14" s="23">
        <v>1726339</v>
      </c>
      <c r="E14" s="24">
        <v>1001000</v>
      </c>
      <c r="F14" s="6">
        <v>1001000</v>
      </c>
      <c r="G14" s="25">
        <v>1001000</v>
      </c>
      <c r="H14" s="26">
        <v>746000</v>
      </c>
      <c r="I14" s="24">
        <v>1145040</v>
      </c>
      <c r="J14" s="6">
        <v>1190843</v>
      </c>
      <c r="K14" s="25">
        <v>1262294</v>
      </c>
    </row>
    <row r="15" spans="1:11" ht="13.5">
      <c r="A15" s="22" t="s">
        <v>107</v>
      </c>
      <c r="B15" s="6">
        <v>13051543</v>
      </c>
      <c r="C15" s="6">
        <v>11488402</v>
      </c>
      <c r="D15" s="23">
        <v>12342076</v>
      </c>
      <c r="E15" s="24">
        <v>16990346</v>
      </c>
      <c r="F15" s="6">
        <v>16840346</v>
      </c>
      <c r="G15" s="25">
        <v>16840346</v>
      </c>
      <c r="H15" s="26">
        <v>13931971</v>
      </c>
      <c r="I15" s="24">
        <v>15905419</v>
      </c>
      <c r="J15" s="6">
        <v>16581470</v>
      </c>
      <c r="K15" s="25">
        <v>17576348</v>
      </c>
    </row>
    <row r="16" spans="1:11" ht="13.5">
      <c r="A16" s="22" t="s">
        <v>20</v>
      </c>
      <c r="B16" s="6">
        <v>44416</v>
      </c>
      <c r="C16" s="6">
        <v>2128462</v>
      </c>
      <c r="D16" s="23">
        <v>4441344</v>
      </c>
      <c r="E16" s="24">
        <v>1371320</v>
      </c>
      <c r="F16" s="6">
        <v>2371320</v>
      </c>
      <c r="G16" s="25">
        <v>2371320</v>
      </c>
      <c r="H16" s="26">
        <v>0</v>
      </c>
      <c r="I16" s="24">
        <v>1096400</v>
      </c>
      <c r="J16" s="6">
        <v>1149388</v>
      </c>
      <c r="K16" s="25">
        <v>1218358</v>
      </c>
    </row>
    <row r="17" spans="1:11" ht="13.5">
      <c r="A17" s="22" t="s">
        <v>25</v>
      </c>
      <c r="B17" s="6">
        <v>9995851</v>
      </c>
      <c r="C17" s="6">
        <v>16769766</v>
      </c>
      <c r="D17" s="23">
        <v>17488409</v>
      </c>
      <c r="E17" s="24">
        <v>25642250</v>
      </c>
      <c r="F17" s="6">
        <v>25558200</v>
      </c>
      <c r="G17" s="25">
        <v>25558200</v>
      </c>
      <c r="H17" s="26">
        <v>19915062</v>
      </c>
      <c r="I17" s="24">
        <v>28045825</v>
      </c>
      <c r="J17" s="6">
        <v>29822991</v>
      </c>
      <c r="K17" s="25">
        <v>31673573</v>
      </c>
    </row>
    <row r="18" spans="1:11" ht="13.5">
      <c r="A18" s="33" t="s">
        <v>26</v>
      </c>
      <c r="B18" s="34">
        <f>SUM(B11:B17)</f>
        <v>45220156</v>
      </c>
      <c r="C18" s="35">
        <f aca="true" t="shared" si="1" ref="C18:K18">SUM(C11:C17)</f>
        <v>60742608</v>
      </c>
      <c r="D18" s="36">
        <f t="shared" si="1"/>
        <v>65469547</v>
      </c>
      <c r="E18" s="34">
        <f t="shared" si="1"/>
        <v>78168890</v>
      </c>
      <c r="F18" s="35">
        <f t="shared" si="1"/>
        <v>78711840</v>
      </c>
      <c r="G18" s="37">
        <f t="shared" si="1"/>
        <v>78711840</v>
      </c>
      <c r="H18" s="38">
        <f t="shared" si="1"/>
        <v>58580019</v>
      </c>
      <c r="I18" s="34">
        <f t="shared" si="1"/>
        <v>82312212</v>
      </c>
      <c r="J18" s="35">
        <f t="shared" si="1"/>
        <v>86045994</v>
      </c>
      <c r="K18" s="37">
        <f t="shared" si="1"/>
        <v>91244383</v>
      </c>
    </row>
    <row r="19" spans="1:11" ht="13.5">
      <c r="A19" s="33" t="s">
        <v>27</v>
      </c>
      <c r="B19" s="39">
        <f>+B10-B18</f>
        <v>-1919170</v>
      </c>
      <c r="C19" s="40">
        <f aca="true" t="shared" si="2" ref="C19:K19">+C10-C18</f>
        <v>-2369529</v>
      </c>
      <c r="D19" s="41">
        <f t="shared" si="2"/>
        <v>-8131442</v>
      </c>
      <c r="E19" s="39">
        <f t="shared" si="2"/>
        <v>0</v>
      </c>
      <c r="F19" s="40">
        <f t="shared" si="2"/>
        <v>2334049</v>
      </c>
      <c r="G19" s="42">
        <f t="shared" si="2"/>
        <v>2334049</v>
      </c>
      <c r="H19" s="43">
        <f t="shared" si="2"/>
        <v>4779535</v>
      </c>
      <c r="I19" s="39">
        <f t="shared" si="2"/>
        <v>0</v>
      </c>
      <c r="J19" s="40">
        <f t="shared" si="2"/>
        <v>-1895604</v>
      </c>
      <c r="K19" s="42">
        <f t="shared" si="2"/>
        <v>-3906627</v>
      </c>
    </row>
    <row r="20" spans="1:11" ht="25.5">
      <c r="A20" s="44" t="s">
        <v>28</v>
      </c>
      <c r="B20" s="45">
        <v>17148975</v>
      </c>
      <c r="C20" s="46">
        <v>28296994</v>
      </c>
      <c r="D20" s="47">
        <v>8174261</v>
      </c>
      <c r="E20" s="45">
        <v>99567000</v>
      </c>
      <c r="F20" s="46">
        <v>56793000</v>
      </c>
      <c r="G20" s="48">
        <v>56793000</v>
      </c>
      <c r="H20" s="49">
        <v>17479222</v>
      </c>
      <c r="I20" s="45">
        <v>87146000</v>
      </c>
      <c r="J20" s="46">
        <v>15506000</v>
      </c>
      <c r="K20" s="48">
        <v>15674001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137748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15229805</v>
      </c>
      <c r="C22" s="58">
        <f aca="true" t="shared" si="3" ref="C22:K22">SUM(C19:C21)</f>
        <v>25927465</v>
      </c>
      <c r="D22" s="59">
        <f t="shared" si="3"/>
        <v>42819</v>
      </c>
      <c r="E22" s="57">
        <f t="shared" si="3"/>
        <v>99567000</v>
      </c>
      <c r="F22" s="58">
        <f t="shared" si="3"/>
        <v>59127049</v>
      </c>
      <c r="G22" s="60">
        <f t="shared" si="3"/>
        <v>59127049</v>
      </c>
      <c r="H22" s="61">
        <f t="shared" si="3"/>
        <v>22396505</v>
      </c>
      <c r="I22" s="57">
        <f t="shared" si="3"/>
        <v>87146000</v>
      </c>
      <c r="J22" s="58">
        <f t="shared" si="3"/>
        <v>13610396</v>
      </c>
      <c r="K22" s="60">
        <f t="shared" si="3"/>
        <v>11767374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15229805</v>
      </c>
      <c r="C24" s="40">
        <f aca="true" t="shared" si="4" ref="C24:K24">SUM(C22:C23)</f>
        <v>25927465</v>
      </c>
      <c r="D24" s="41">
        <f t="shared" si="4"/>
        <v>42819</v>
      </c>
      <c r="E24" s="39">
        <f t="shared" si="4"/>
        <v>99567000</v>
      </c>
      <c r="F24" s="40">
        <f t="shared" si="4"/>
        <v>59127049</v>
      </c>
      <c r="G24" s="42">
        <f t="shared" si="4"/>
        <v>59127049</v>
      </c>
      <c r="H24" s="43">
        <f t="shared" si="4"/>
        <v>22396505</v>
      </c>
      <c r="I24" s="39">
        <f t="shared" si="4"/>
        <v>87146000</v>
      </c>
      <c r="J24" s="40">
        <f t="shared" si="4"/>
        <v>13610396</v>
      </c>
      <c r="K24" s="42">
        <f t="shared" si="4"/>
        <v>11767374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14386380</v>
      </c>
      <c r="C27" s="7">
        <v>28403994</v>
      </c>
      <c r="D27" s="69">
        <v>17345004</v>
      </c>
      <c r="E27" s="70">
        <v>99567000</v>
      </c>
      <c r="F27" s="7">
        <v>59127050</v>
      </c>
      <c r="G27" s="71">
        <v>59127050</v>
      </c>
      <c r="H27" s="72">
        <v>18313427</v>
      </c>
      <c r="I27" s="70">
        <v>95416000</v>
      </c>
      <c r="J27" s="7">
        <v>15506000</v>
      </c>
      <c r="K27" s="71">
        <v>15674000</v>
      </c>
    </row>
    <row r="28" spans="1:11" ht="13.5">
      <c r="A28" s="73" t="s">
        <v>33</v>
      </c>
      <c r="B28" s="6">
        <v>0</v>
      </c>
      <c r="C28" s="6">
        <v>28096990</v>
      </c>
      <c r="D28" s="23">
        <v>17038000</v>
      </c>
      <c r="E28" s="24">
        <v>99567000</v>
      </c>
      <c r="F28" s="6">
        <v>56793000</v>
      </c>
      <c r="G28" s="25">
        <v>56793000</v>
      </c>
      <c r="H28" s="26">
        <v>0</v>
      </c>
      <c r="I28" s="24">
        <v>87146000</v>
      </c>
      <c r="J28" s="6">
        <v>15506000</v>
      </c>
      <c r="K28" s="25">
        <v>15674000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307004</v>
      </c>
      <c r="D31" s="23">
        <v>307004</v>
      </c>
      <c r="E31" s="24">
        <v>0</v>
      </c>
      <c r="F31" s="6">
        <v>2334050</v>
      </c>
      <c r="G31" s="25">
        <v>2334050</v>
      </c>
      <c r="H31" s="26">
        <v>0</v>
      </c>
      <c r="I31" s="24">
        <v>8270000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28403994</v>
      </c>
      <c r="D32" s="69">
        <f t="shared" si="5"/>
        <v>17345004</v>
      </c>
      <c r="E32" s="70">
        <f t="shared" si="5"/>
        <v>99567000</v>
      </c>
      <c r="F32" s="7">
        <f t="shared" si="5"/>
        <v>59127050</v>
      </c>
      <c r="G32" s="71">
        <f t="shared" si="5"/>
        <v>59127050</v>
      </c>
      <c r="H32" s="72">
        <f t="shared" si="5"/>
        <v>0</v>
      </c>
      <c r="I32" s="70">
        <f t="shared" si="5"/>
        <v>95416000</v>
      </c>
      <c r="J32" s="7">
        <f t="shared" si="5"/>
        <v>15506000</v>
      </c>
      <c r="K32" s="71">
        <f t="shared" si="5"/>
        <v>15674000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843425</v>
      </c>
      <c r="C35" s="6">
        <v>20550457</v>
      </c>
      <c r="D35" s="23">
        <v>30542167</v>
      </c>
      <c r="E35" s="24">
        <v>40392397</v>
      </c>
      <c r="F35" s="6">
        <v>40392397</v>
      </c>
      <c r="G35" s="25">
        <v>40392397</v>
      </c>
      <c r="H35" s="26">
        <v>0</v>
      </c>
      <c r="I35" s="24">
        <v>30926047</v>
      </c>
      <c r="J35" s="6">
        <v>37830535</v>
      </c>
      <c r="K35" s="25">
        <v>43110144</v>
      </c>
    </row>
    <row r="36" spans="1:11" ht="13.5">
      <c r="A36" s="22" t="s">
        <v>39</v>
      </c>
      <c r="B36" s="6">
        <v>14386380</v>
      </c>
      <c r="C36" s="6">
        <v>193883596</v>
      </c>
      <c r="D36" s="23">
        <v>182824606</v>
      </c>
      <c r="E36" s="24">
        <v>218786573</v>
      </c>
      <c r="F36" s="6">
        <v>178346623</v>
      </c>
      <c r="G36" s="25">
        <v>178346623</v>
      </c>
      <c r="H36" s="26">
        <v>18313427</v>
      </c>
      <c r="I36" s="24">
        <v>278248645</v>
      </c>
      <c r="J36" s="6">
        <v>362263589</v>
      </c>
      <c r="K36" s="25">
        <v>378854103</v>
      </c>
    </row>
    <row r="37" spans="1:11" ht="13.5">
      <c r="A37" s="22" t="s">
        <v>40</v>
      </c>
      <c r="B37" s="6">
        <v>0</v>
      </c>
      <c r="C37" s="6">
        <v>5689553</v>
      </c>
      <c r="D37" s="23">
        <v>6800124</v>
      </c>
      <c r="E37" s="24">
        <v>12206764</v>
      </c>
      <c r="F37" s="6">
        <v>12206764</v>
      </c>
      <c r="G37" s="25">
        <v>12206764</v>
      </c>
      <c r="H37" s="26">
        <v>0</v>
      </c>
      <c r="I37" s="24">
        <v>30739964</v>
      </c>
      <c r="J37" s="6">
        <v>6088337</v>
      </c>
      <c r="K37" s="25">
        <v>6396566</v>
      </c>
    </row>
    <row r="38" spans="1:11" ht="13.5">
      <c r="A38" s="22" t="s">
        <v>41</v>
      </c>
      <c r="B38" s="6">
        <v>0</v>
      </c>
      <c r="C38" s="6">
        <v>17949521</v>
      </c>
      <c r="D38" s="23">
        <v>17949521</v>
      </c>
      <c r="E38" s="24">
        <v>34523256</v>
      </c>
      <c r="F38" s="6">
        <v>34523256</v>
      </c>
      <c r="G38" s="25">
        <v>34523256</v>
      </c>
      <c r="H38" s="26">
        <v>0</v>
      </c>
      <c r="I38" s="24">
        <v>17949523</v>
      </c>
      <c r="J38" s="6">
        <v>19116242</v>
      </c>
      <c r="K38" s="25">
        <v>20148517</v>
      </c>
    </row>
    <row r="39" spans="1:11" ht="13.5">
      <c r="A39" s="22" t="s">
        <v>42</v>
      </c>
      <c r="B39" s="6">
        <v>0</v>
      </c>
      <c r="C39" s="6">
        <v>190794979</v>
      </c>
      <c r="D39" s="23">
        <v>188617128</v>
      </c>
      <c r="E39" s="24">
        <v>212448950</v>
      </c>
      <c r="F39" s="6">
        <v>172009000</v>
      </c>
      <c r="G39" s="25">
        <v>172009000</v>
      </c>
      <c r="H39" s="26">
        <v>17764679</v>
      </c>
      <c r="I39" s="24">
        <v>260485205</v>
      </c>
      <c r="J39" s="6">
        <v>374889545</v>
      </c>
      <c r="K39" s="25">
        <v>395419164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76332555</v>
      </c>
      <c r="D42" s="23">
        <v>71189499</v>
      </c>
      <c r="E42" s="24">
        <v>104968737</v>
      </c>
      <c r="F42" s="6">
        <v>192812801</v>
      </c>
      <c r="G42" s="25">
        <v>192812801</v>
      </c>
      <c r="H42" s="26">
        <v>0</v>
      </c>
      <c r="I42" s="24">
        <v>95332275</v>
      </c>
      <c r="J42" s="6">
        <v>22216159</v>
      </c>
      <c r="K42" s="25">
        <v>20553565</v>
      </c>
    </row>
    <row r="43" spans="1:11" ht="13.5">
      <c r="A43" s="22" t="s">
        <v>45</v>
      </c>
      <c r="B43" s="6">
        <v>0</v>
      </c>
      <c r="C43" s="6">
        <v>-28415741</v>
      </c>
      <c r="D43" s="23">
        <v>-17238000</v>
      </c>
      <c r="E43" s="24">
        <v>-99575039</v>
      </c>
      <c r="F43" s="6">
        <v>-57027050</v>
      </c>
      <c r="G43" s="25">
        <v>-57027050</v>
      </c>
      <c r="H43" s="26">
        <v>0</v>
      </c>
      <c r="I43" s="24">
        <v>-95416000</v>
      </c>
      <c r="J43" s="6">
        <v>-15506000</v>
      </c>
      <c r="K43" s="25">
        <v>-15674000</v>
      </c>
    </row>
    <row r="44" spans="1:11" ht="13.5">
      <c r="A44" s="22" t="s">
        <v>46</v>
      </c>
      <c r="B44" s="6">
        <v>0</v>
      </c>
      <c r="C44" s="6">
        <v>329979</v>
      </c>
      <c r="D44" s="23">
        <v>0</v>
      </c>
      <c r="E44" s="24">
        <v>50409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74549013</v>
      </c>
      <c r="D45" s="69">
        <v>80253719</v>
      </c>
      <c r="E45" s="70">
        <v>47813898</v>
      </c>
      <c r="F45" s="7">
        <v>178155542</v>
      </c>
      <c r="G45" s="71">
        <v>178155542</v>
      </c>
      <c r="H45" s="72">
        <v>0</v>
      </c>
      <c r="I45" s="70">
        <v>28038346</v>
      </c>
      <c r="J45" s="7">
        <v>34748504</v>
      </c>
      <c r="K45" s="71">
        <v>39628070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843425</v>
      </c>
      <c r="C48" s="6">
        <v>13586769</v>
      </c>
      <c r="D48" s="23">
        <v>24645760</v>
      </c>
      <c r="E48" s="24">
        <v>36300623</v>
      </c>
      <c r="F48" s="6">
        <v>36300623</v>
      </c>
      <c r="G48" s="25">
        <v>36300623</v>
      </c>
      <c r="H48" s="26">
        <v>0</v>
      </c>
      <c r="I48" s="24">
        <v>28038344</v>
      </c>
      <c r="J48" s="6">
        <v>34748503</v>
      </c>
      <c r="K48" s="25">
        <v>39628062</v>
      </c>
    </row>
    <row r="49" spans="1:11" ht="13.5">
      <c r="A49" s="22" t="s">
        <v>50</v>
      </c>
      <c r="B49" s="6">
        <f>+B75</f>
        <v>2000000</v>
      </c>
      <c r="C49" s="6">
        <f aca="true" t="shared" si="6" ref="C49:K49">+C75</f>
        <v>14411429.34833406</v>
      </c>
      <c r="D49" s="23">
        <f t="shared" si="6"/>
        <v>15586886.643288735</v>
      </c>
      <c r="E49" s="24">
        <f t="shared" si="6"/>
        <v>29074830.359294396</v>
      </c>
      <c r="F49" s="6">
        <f t="shared" si="6"/>
        <v>27074830.359294396</v>
      </c>
      <c r="G49" s="25">
        <f t="shared" si="6"/>
        <v>27074830.359294396</v>
      </c>
      <c r="H49" s="26">
        <f t="shared" si="6"/>
        <v>0</v>
      </c>
      <c r="I49" s="24">
        <f t="shared" si="6"/>
        <v>64740578.2758265</v>
      </c>
      <c r="J49" s="6">
        <f t="shared" si="6"/>
        <v>15689416.98855333</v>
      </c>
      <c r="K49" s="25">
        <f t="shared" si="6"/>
        <v>16328696.151269816</v>
      </c>
    </row>
    <row r="50" spans="1:11" ht="13.5">
      <c r="A50" s="33" t="s">
        <v>51</v>
      </c>
      <c r="B50" s="7">
        <f>+B48-B49</f>
        <v>-1156575</v>
      </c>
      <c r="C50" s="7">
        <f aca="true" t="shared" si="7" ref="C50:K50">+C48-C49</f>
        <v>-824660.3483340591</v>
      </c>
      <c r="D50" s="69">
        <f t="shared" si="7"/>
        <v>9058873.356711265</v>
      </c>
      <c r="E50" s="70">
        <f t="shared" si="7"/>
        <v>7225792.640705604</v>
      </c>
      <c r="F50" s="7">
        <f t="shared" si="7"/>
        <v>9225792.640705604</v>
      </c>
      <c r="G50" s="71">
        <f t="shared" si="7"/>
        <v>9225792.640705604</v>
      </c>
      <c r="H50" s="72">
        <f t="shared" si="7"/>
        <v>0</v>
      </c>
      <c r="I50" s="70">
        <f t="shared" si="7"/>
        <v>-36702234.2758265</v>
      </c>
      <c r="J50" s="7">
        <f t="shared" si="7"/>
        <v>19059086.01144667</v>
      </c>
      <c r="K50" s="71">
        <f t="shared" si="7"/>
        <v>23299365.848730184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14386380</v>
      </c>
      <c r="C53" s="6">
        <v>193871843</v>
      </c>
      <c r="D53" s="23">
        <v>182812853</v>
      </c>
      <c r="E53" s="24">
        <v>218766788</v>
      </c>
      <c r="F53" s="6">
        <v>121422288</v>
      </c>
      <c r="G53" s="25">
        <v>121422288</v>
      </c>
      <c r="H53" s="26">
        <v>0</v>
      </c>
      <c r="I53" s="24">
        <v>190982859</v>
      </c>
      <c r="J53" s="6">
        <v>346737803</v>
      </c>
      <c r="K53" s="25">
        <v>363160317</v>
      </c>
    </row>
    <row r="54" spans="1:11" ht="13.5">
      <c r="A54" s="22" t="s">
        <v>54</v>
      </c>
      <c r="B54" s="6">
        <v>0</v>
      </c>
      <c r="C54" s="6">
        <v>5145674</v>
      </c>
      <c r="D54" s="23">
        <v>5418630</v>
      </c>
      <c r="E54" s="24">
        <v>4429156</v>
      </c>
      <c r="F54" s="6">
        <v>4429156</v>
      </c>
      <c r="G54" s="25">
        <v>4429156</v>
      </c>
      <c r="H54" s="26">
        <v>0</v>
      </c>
      <c r="I54" s="24">
        <v>5635375</v>
      </c>
      <c r="J54" s="6">
        <v>5897770</v>
      </c>
      <c r="K54" s="25">
        <v>6227710</v>
      </c>
    </row>
    <row r="55" spans="1:11" ht="13.5">
      <c r="A55" s="22" t="s">
        <v>55</v>
      </c>
      <c r="B55" s="6">
        <v>14386380</v>
      </c>
      <c r="C55" s="6">
        <v>0</v>
      </c>
      <c r="D55" s="23">
        <v>0</v>
      </c>
      <c r="E55" s="24">
        <v>24000000</v>
      </c>
      <c r="F55" s="6">
        <v>15211550</v>
      </c>
      <c r="G55" s="25">
        <v>15211550</v>
      </c>
      <c r="H55" s="26">
        <v>2911195</v>
      </c>
      <c r="I55" s="24">
        <v>10000000</v>
      </c>
      <c r="J55" s="6">
        <v>7000000</v>
      </c>
      <c r="K55" s="25">
        <v>7000000</v>
      </c>
    </row>
    <row r="56" spans="1:11" ht="13.5">
      <c r="A56" s="22" t="s">
        <v>56</v>
      </c>
      <c r="B56" s="6">
        <v>0</v>
      </c>
      <c r="C56" s="6">
        <v>3308382</v>
      </c>
      <c r="D56" s="23">
        <v>2872800</v>
      </c>
      <c r="E56" s="24">
        <v>3069747</v>
      </c>
      <c r="F56" s="6">
        <v>3069747</v>
      </c>
      <c r="G56" s="25">
        <v>3069747</v>
      </c>
      <c r="H56" s="26">
        <v>2305845</v>
      </c>
      <c r="I56" s="24">
        <v>2569100</v>
      </c>
      <c r="J56" s="6">
        <v>2947144</v>
      </c>
      <c r="K56" s="25">
        <v>3100953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10025983</v>
      </c>
      <c r="F59" s="6">
        <v>10025983</v>
      </c>
      <c r="G59" s="25">
        <v>10025983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700008</v>
      </c>
      <c r="F60" s="6">
        <v>700008</v>
      </c>
      <c r="G60" s="25">
        <v>700008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160</v>
      </c>
      <c r="C63" s="98">
        <v>160</v>
      </c>
      <c r="D63" s="99">
        <v>0</v>
      </c>
      <c r="E63" s="97">
        <v>160</v>
      </c>
      <c r="F63" s="98">
        <v>160</v>
      </c>
      <c r="G63" s="99">
        <v>160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891</v>
      </c>
      <c r="C64" s="98">
        <v>891</v>
      </c>
      <c r="D64" s="99">
        <v>0</v>
      </c>
      <c r="E64" s="97">
        <v>891</v>
      </c>
      <c r="F64" s="98">
        <v>891</v>
      </c>
      <c r="G64" s="99">
        <v>891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891</v>
      </c>
      <c r="C65" s="98">
        <v>891</v>
      </c>
      <c r="D65" s="99">
        <v>0</v>
      </c>
      <c r="E65" s="97">
        <v>891</v>
      </c>
      <c r="F65" s="98">
        <v>891</v>
      </c>
      <c r="G65" s="99">
        <v>891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1.0089028016751562</v>
      </c>
      <c r="D70" s="5">
        <f t="shared" si="8"/>
        <v>0.7849925722705997</v>
      </c>
      <c r="E70" s="5">
        <f t="shared" si="8"/>
        <v>0.9144858948800784</v>
      </c>
      <c r="F70" s="5">
        <f t="shared" si="8"/>
        <v>0.9144858948800784</v>
      </c>
      <c r="G70" s="5">
        <f t="shared" si="8"/>
        <v>0.9144858948800784</v>
      </c>
      <c r="H70" s="5">
        <f t="shared" si="8"/>
        <v>0</v>
      </c>
      <c r="I70" s="5">
        <f t="shared" si="8"/>
        <v>0.9285400621384305</v>
      </c>
      <c r="J70" s="5">
        <f t="shared" si="8"/>
        <v>0.9257555581761925</v>
      </c>
      <c r="K70" s="5">
        <f t="shared" si="8"/>
        <v>0.9199384632239511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25267555</v>
      </c>
      <c r="D71" s="2">
        <f t="shared" si="9"/>
        <v>20416046</v>
      </c>
      <c r="E71" s="2">
        <f t="shared" si="9"/>
        <v>39806769</v>
      </c>
      <c r="F71" s="2">
        <f t="shared" si="9"/>
        <v>39806769</v>
      </c>
      <c r="G71" s="2">
        <f t="shared" si="9"/>
        <v>39806769</v>
      </c>
      <c r="H71" s="2">
        <f t="shared" si="9"/>
        <v>0</v>
      </c>
      <c r="I71" s="2">
        <f t="shared" si="9"/>
        <v>45004996</v>
      </c>
      <c r="J71" s="2">
        <f t="shared" si="9"/>
        <v>46841738</v>
      </c>
      <c r="K71" s="2">
        <f t="shared" si="9"/>
        <v>49340227</v>
      </c>
    </row>
    <row r="72" spans="1:11" ht="12.75" hidden="1">
      <c r="A72" s="1" t="s">
        <v>113</v>
      </c>
      <c r="B72" s="2">
        <f>+B77</f>
        <v>18022694</v>
      </c>
      <c r="C72" s="2">
        <f aca="true" t="shared" si="10" ref="C72:K72">+C77</f>
        <v>25044588</v>
      </c>
      <c r="D72" s="2">
        <f t="shared" si="10"/>
        <v>26007948</v>
      </c>
      <c r="E72" s="2">
        <f t="shared" si="10"/>
        <v>43529123</v>
      </c>
      <c r="F72" s="2">
        <f t="shared" si="10"/>
        <v>43529123</v>
      </c>
      <c r="G72" s="2">
        <f t="shared" si="10"/>
        <v>43529123</v>
      </c>
      <c r="H72" s="2">
        <f t="shared" si="10"/>
        <v>25102929</v>
      </c>
      <c r="I72" s="2">
        <f t="shared" si="10"/>
        <v>48468556</v>
      </c>
      <c r="J72" s="2">
        <f t="shared" si="10"/>
        <v>50598387</v>
      </c>
      <c r="K72" s="2">
        <f t="shared" si="10"/>
        <v>53634269</v>
      </c>
    </row>
    <row r="73" spans="1:11" ht="12.75" hidden="1">
      <c r="A73" s="1" t="s">
        <v>114</v>
      </c>
      <c r="B73" s="2">
        <f>+B74</f>
        <v>5209598.5</v>
      </c>
      <c r="C73" s="2">
        <f aca="true" t="shared" si="11" ref="C73:K73">+(C78+C80+C81+C82)-(B78+B80+B81+B82)</f>
        <v>6428499</v>
      </c>
      <c r="D73" s="2">
        <f t="shared" si="11"/>
        <v>-1067281</v>
      </c>
      <c r="E73" s="2">
        <f t="shared" si="11"/>
        <v>-1249658</v>
      </c>
      <c r="F73" s="2">
        <f>+(F78+F80+F81+F82)-(D78+D80+D81+D82)</f>
        <v>-1249658</v>
      </c>
      <c r="G73" s="2">
        <f>+(G78+G80+G81+G82)-(D78+D80+D81+D82)</f>
        <v>-1249658</v>
      </c>
      <c r="H73" s="2">
        <f>+(H78+H80+H81+H82)-(D78+D80+D81+D82)</f>
        <v>-5361218</v>
      </c>
      <c r="I73" s="2">
        <f>+(I78+I80+I81+I82)-(E78+E80+E81+E82)</f>
        <v>-1751007</v>
      </c>
      <c r="J73" s="2">
        <f t="shared" si="11"/>
        <v>158778</v>
      </c>
      <c r="K73" s="2">
        <f t="shared" si="11"/>
        <v>368596</v>
      </c>
    </row>
    <row r="74" spans="1:11" ht="12.75" hidden="1">
      <c r="A74" s="1" t="s">
        <v>115</v>
      </c>
      <c r="B74" s="2">
        <f>+TREND(C74:E74)</f>
        <v>5209598.5</v>
      </c>
      <c r="C74" s="2">
        <f>+C73</f>
        <v>6428499</v>
      </c>
      <c r="D74" s="2">
        <f aca="true" t="shared" si="12" ref="D74:K74">+D73</f>
        <v>-1067281</v>
      </c>
      <c r="E74" s="2">
        <f t="shared" si="12"/>
        <v>-1249658</v>
      </c>
      <c r="F74" s="2">
        <f t="shared" si="12"/>
        <v>-1249658</v>
      </c>
      <c r="G74" s="2">
        <f t="shared" si="12"/>
        <v>-1249658</v>
      </c>
      <c r="H74" s="2">
        <f t="shared" si="12"/>
        <v>-5361218</v>
      </c>
      <c r="I74" s="2">
        <f t="shared" si="12"/>
        <v>-1751007</v>
      </c>
      <c r="J74" s="2">
        <f t="shared" si="12"/>
        <v>158778</v>
      </c>
      <c r="K74" s="2">
        <f t="shared" si="12"/>
        <v>368596</v>
      </c>
    </row>
    <row r="75" spans="1:11" ht="12.75" hidden="1">
      <c r="A75" s="1" t="s">
        <v>116</v>
      </c>
      <c r="B75" s="2">
        <f>+B84-(((B80+B81+B78)*B70)-B79)</f>
        <v>2000000</v>
      </c>
      <c r="C75" s="2">
        <f aca="true" t="shared" si="13" ref="C75:K75">+C84-(((C80+C81+C78)*C70)-C79)</f>
        <v>14411429.34833406</v>
      </c>
      <c r="D75" s="2">
        <f t="shared" si="13"/>
        <v>15586886.643288735</v>
      </c>
      <c r="E75" s="2">
        <f t="shared" si="13"/>
        <v>29074830.359294396</v>
      </c>
      <c r="F75" s="2">
        <f t="shared" si="13"/>
        <v>27074830.359294396</v>
      </c>
      <c r="G75" s="2">
        <f t="shared" si="13"/>
        <v>27074830.359294396</v>
      </c>
      <c r="H75" s="2">
        <f t="shared" si="13"/>
        <v>0</v>
      </c>
      <c r="I75" s="2">
        <f t="shared" si="13"/>
        <v>64740578.2758265</v>
      </c>
      <c r="J75" s="2">
        <f t="shared" si="13"/>
        <v>15689416.98855333</v>
      </c>
      <c r="K75" s="2">
        <f t="shared" si="13"/>
        <v>16328696.151269816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18022694</v>
      </c>
      <c r="C77" s="3">
        <v>25044588</v>
      </c>
      <c r="D77" s="3">
        <v>26007948</v>
      </c>
      <c r="E77" s="3">
        <v>43529123</v>
      </c>
      <c r="F77" s="3">
        <v>43529123</v>
      </c>
      <c r="G77" s="3">
        <v>43529123</v>
      </c>
      <c r="H77" s="3">
        <v>25102929</v>
      </c>
      <c r="I77" s="3">
        <v>48468556</v>
      </c>
      <c r="J77" s="3">
        <v>50598387</v>
      </c>
      <c r="K77" s="3">
        <v>53634269</v>
      </c>
    </row>
    <row r="78" spans="1:11" ht="12.75" hidden="1">
      <c r="A78" s="1" t="s">
        <v>66</v>
      </c>
      <c r="B78" s="3">
        <v>0</v>
      </c>
      <c r="C78" s="3">
        <v>11747</v>
      </c>
      <c r="D78" s="3">
        <v>11747</v>
      </c>
      <c r="E78" s="3">
        <v>19786</v>
      </c>
      <c r="F78" s="3">
        <v>19786</v>
      </c>
      <c r="G78" s="3">
        <v>19786</v>
      </c>
      <c r="H78" s="3">
        <v>0</v>
      </c>
      <c r="I78" s="3">
        <v>19786</v>
      </c>
      <c r="J78" s="3">
        <v>19786</v>
      </c>
      <c r="K78" s="3">
        <v>19786</v>
      </c>
    </row>
    <row r="79" spans="1:11" ht="12.75" hidden="1">
      <c r="A79" s="1" t="s">
        <v>67</v>
      </c>
      <c r="B79" s="3">
        <v>0</v>
      </c>
      <c r="C79" s="3">
        <v>2571941</v>
      </c>
      <c r="D79" s="3">
        <v>3682512</v>
      </c>
      <c r="E79" s="3">
        <v>9956700</v>
      </c>
      <c r="F79" s="3">
        <v>9956700</v>
      </c>
      <c r="G79" s="3">
        <v>9956700</v>
      </c>
      <c r="H79" s="3">
        <v>0</v>
      </c>
      <c r="I79" s="3">
        <v>27571943</v>
      </c>
      <c r="J79" s="3">
        <v>2739120</v>
      </c>
      <c r="K79" s="3">
        <v>2887032</v>
      </c>
    </row>
    <row r="80" spans="1:11" ht="12.75" hidden="1">
      <c r="A80" s="1" t="s">
        <v>68</v>
      </c>
      <c r="B80" s="3">
        <v>0</v>
      </c>
      <c r="C80" s="3">
        <v>4208152</v>
      </c>
      <c r="D80" s="3">
        <v>2588546</v>
      </c>
      <c r="E80" s="3">
        <v>4053769</v>
      </c>
      <c r="F80" s="3">
        <v>4053769</v>
      </c>
      <c r="G80" s="3">
        <v>4053769</v>
      </c>
      <c r="H80" s="3">
        <v>0</v>
      </c>
      <c r="I80" s="3">
        <v>2042702</v>
      </c>
      <c r="J80" s="3">
        <v>2182658</v>
      </c>
      <c r="K80" s="3">
        <v>2534601</v>
      </c>
    </row>
    <row r="81" spans="1:11" ht="12.75" hidden="1">
      <c r="A81" s="1" t="s">
        <v>69</v>
      </c>
      <c r="B81" s="3">
        <v>0</v>
      </c>
      <c r="C81" s="3">
        <v>2208600</v>
      </c>
      <c r="D81" s="3">
        <v>2730177</v>
      </c>
      <c r="E81" s="3">
        <v>29515</v>
      </c>
      <c r="F81" s="3">
        <v>29515</v>
      </c>
      <c r="G81" s="3">
        <v>29515</v>
      </c>
      <c r="H81" s="3">
        <v>0</v>
      </c>
      <c r="I81" s="3">
        <v>289575</v>
      </c>
      <c r="J81" s="3">
        <v>308397</v>
      </c>
      <c r="K81" s="3">
        <v>325050</v>
      </c>
    </row>
    <row r="82" spans="1:11" ht="12.75" hidden="1">
      <c r="A82" s="1" t="s">
        <v>70</v>
      </c>
      <c r="B82" s="3">
        <v>0</v>
      </c>
      <c r="C82" s="3">
        <v>0</v>
      </c>
      <c r="D82" s="3">
        <v>30748</v>
      </c>
      <c r="E82" s="3">
        <v>8490</v>
      </c>
      <c r="F82" s="3">
        <v>8490</v>
      </c>
      <c r="G82" s="3">
        <v>8490</v>
      </c>
      <c r="H82" s="3">
        <v>0</v>
      </c>
      <c r="I82" s="3">
        <v>8490</v>
      </c>
      <c r="J82" s="3">
        <v>8490</v>
      </c>
      <c r="K82" s="3">
        <v>8490</v>
      </c>
    </row>
    <row r="83" spans="1:11" ht="12.75" hidden="1">
      <c r="A83" s="1" t="s">
        <v>71</v>
      </c>
      <c r="B83" s="3">
        <v>0</v>
      </c>
      <c r="C83" s="3">
        <v>25267555</v>
      </c>
      <c r="D83" s="3">
        <v>20416046</v>
      </c>
      <c r="E83" s="3">
        <v>39806769</v>
      </c>
      <c r="F83" s="3">
        <v>39806769</v>
      </c>
      <c r="G83" s="3">
        <v>39806769</v>
      </c>
      <c r="H83" s="3">
        <v>0</v>
      </c>
      <c r="I83" s="3">
        <v>45004996</v>
      </c>
      <c r="J83" s="3">
        <v>46841738</v>
      </c>
      <c r="K83" s="3">
        <v>49340227</v>
      </c>
    </row>
    <row r="84" spans="1:11" ht="12.75" hidden="1">
      <c r="A84" s="1" t="s">
        <v>72</v>
      </c>
      <c r="B84" s="3">
        <v>2000000</v>
      </c>
      <c r="C84" s="3">
        <v>18325219</v>
      </c>
      <c r="D84" s="3">
        <v>16088754</v>
      </c>
      <c r="E84" s="3">
        <v>22870330</v>
      </c>
      <c r="F84" s="3">
        <v>20870330</v>
      </c>
      <c r="G84" s="3">
        <v>20870330</v>
      </c>
      <c r="H84" s="3">
        <v>0</v>
      </c>
      <c r="I84" s="3">
        <v>39352620</v>
      </c>
      <c r="J84" s="3">
        <v>15274722</v>
      </c>
      <c r="K84" s="3">
        <v>16090569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3535660</v>
      </c>
      <c r="C5" s="6">
        <v>3657550</v>
      </c>
      <c r="D5" s="23">
        <v>4049276</v>
      </c>
      <c r="E5" s="24">
        <v>6400066</v>
      </c>
      <c r="F5" s="6">
        <v>4343202</v>
      </c>
      <c r="G5" s="25">
        <v>4343202</v>
      </c>
      <c r="H5" s="26">
        <v>4174031</v>
      </c>
      <c r="I5" s="24">
        <v>4279004</v>
      </c>
      <c r="J5" s="6">
        <v>4458721</v>
      </c>
      <c r="K5" s="25">
        <v>4654905</v>
      </c>
    </row>
    <row r="6" spans="1:11" ht="13.5">
      <c r="A6" s="22" t="s">
        <v>18</v>
      </c>
      <c r="B6" s="6">
        <v>12158619</v>
      </c>
      <c r="C6" s="6">
        <v>12537134</v>
      </c>
      <c r="D6" s="23">
        <v>19285905</v>
      </c>
      <c r="E6" s="24">
        <v>21443974</v>
      </c>
      <c r="F6" s="6">
        <v>12423328</v>
      </c>
      <c r="G6" s="25">
        <v>12423328</v>
      </c>
      <c r="H6" s="26">
        <v>15421081</v>
      </c>
      <c r="I6" s="24">
        <v>23007998</v>
      </c>
      <c r="J6" s="6">
        <v>23974332</v>
      </c>
      <c r="K6" s="25">
        <v>25029204</v>
      </c>
    </row>
    <row r="7" spans="1:11" ht="13.5">
      <c r="A7" s="22" t="s">
        <v>19</v>
      </c>
      <c r="B7" s="6">
        <v>226267</v>
      </c>
      <c r="C7" s="6">
        <v>279450</v>
      </c>
      <c r="D7" s="23">
        <v>283181</v>
      </c>
      <c r="E7" s="24">
        <v>350000</v>
      </c>
      <c r="F7" s="6">
        <v>175000</v>
      </c>
      <c r="G7" s="25">
        <v>175000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28202074</v>
      </c>
      <c r="C8" s="6">
        <v>25446698</v>
      </c>
      <c r="D8" s="23">
        <v>29504000</v>
      </c>
      <c r="E8" s="24">
        <v>31418000</v>
      </c>
      <c r="F8" s="6">
        <v>27368000</v>
      </c>
      <c r="G8" s="25">
        <v>27368000</v>
      </c>
      <c r="H8" s="26">
        <v>0</v>
      </c>
      <c r="I8" s="24">
        <v>32643000</v>
      </c>
      <c r="J8" s="6">
        <v>36160999</v>
      </c>
      <c r="K8" s="25">
        <v>36319847</v>
      </c>
    </row>
    <row r="9" spans="1:11" ht="13.5">
      <c r="A9" s="22" t="s">
        <v>21</v>
      </c>
      <c r="B9" s="6">
        <v>679910</v>
      </c>
      <c r="C9" s="6">
        <v>346547</v>
      </c>
      <c r="D9" s="23">
        <v>3113820</v>
      </c>
      <c r="E9" s="24">
        <v>6778969</v>
      </c>
      <c r="F9" s="6">
        <v>5469307</v>
      </c>
      <c r="G9" s="25">
        <v>5469307</v>
      </c>
      <c r="H9" s="26">
        <v>1349245</v>
      </c>
      <c r="I9" s="24">
        <v>3817359</v>
      </c>
      <c r="J9" s="6">
        <v>3977690</v>
      </c>
      <c r="K9" s="25">
        <v>4152708</v>
      </c>
    </row>
    <row r="10" spans="1:11" ht="25.5">
      <c r="A10" s="27" t="s">
        <v>105</v>
      </c>
      <c r="B10" s="28">
        <f>SUM(B5:B9)</f>
        <v>44802530</v>
      </c>
      <c r="C10" s="29">
        <f aca="true" t="shared" si="0" ref="C10:K10">SUM(C5:C9)</f>
        <v>42267379</v>
      </c>
      <c r="D10" s="30">
        <f t="shared" si="0"/>
        <v>56236182</v>
      </c>
      <c r="E10" s="28">
        <f t="shared" si="0"/>
        <v>66391009</v>
      </c>
      <c r="F10" s="29">
        <f t="shared" si="0"/>
        <v>49778837</v>
      </c>
      <c r="G10" s="31">
        <f t="shared" si="0"/>
        <v>49778837</v>
      </c>
      <c r="H10" s="32">
        <f t="shared" si="0"/>
        <v>20944357</v>
      </c>
      <c r="I10" s="28">
        <f t="shared" si="0"/>
        <v>63747361</v>
      </c>
      <c r="J10" s="29">
        <f t="shared" si="0"/>
        <v>68571742</v>
      </c>
      <c r="K10" s="31">
        <f t="shared" si="0"/>
        <v>70156664</v>
      </c>
    </row>
    <row r="11" spans="1:11" ht="13.5">
      <c r="A11" s="22" t="s">
        <v>22</v>
      </c>
      <c r="B11" s="6">
        <v>18496908</v>
      </c>
      <c r="C11" s="6">
        <v>21112354</v>
      </c>
      <c r="D11" s="23">
        <v>24717286</v>
      </c>
      <c r="E11" s="24">
        <v>22358359</v>
      </c>
      <c r="F11" s="6">
        <v>24144982</v>
      </c>
      <c r="G11" s="25">
        <v>24144982</v>
      </c>
      <c r="H11" s="26">
        <v>25950065</v>
      </c>
      <c r="I11" s="24">
        <v>26861738</v>
      </c>
      <c r="J11" s="6">
        <v>27875806</v>
      </c>
      <c r="K11" s="25">
        <v>28982814</v>
      </c>
    </row>
    <row r="12" spans="1:11" ht="13.5">
      <c r="A12" s="22" t="s">
        <v>23</v>
      </c>
      <c r="B12" s="6">
        <v>2720118</v>
      </c>
      <c r="C12" s="6">
        <v>2874280</v>
      </c>
      <c r="D12" s="23">
        <v>3007085</v>
      </c>
      <c r="E12" s="24">
        <v>2872685</v>
      </c>
      <c r="F12" s="6">
        <v>2872685</v>
      </c>
      <c r="G12" s="25">
        <v>2872685</v>
      </c>
      <c r="H12" s="26">
        <v>2411807</v>
      </c>
      <c r="I12" s="24">
        <v>2427739</v>
      </c>
      <c r="J12" s="6">
        <v>2529702</v>
      </c>
      <c r="K12" s="25">
        <v>2641010</v>
      </c>
    </row>
    <row r="13" spans="1:11" ht="13.5">
      <c r="A13" s="22" t="s">
        <v>106</v>
      </c>
      <c r="B13" s="6">
        <v>21318356</v>
      </c>
      <c r="C13" s="6">
        <v>22896386</v>
      </c>
      <c r="D13" s="23">
        <v>17546072</v>
      </c>
      <c r="E13" s="24">
        <v>7500000</v>
      </c>
      <c r="F13" s="6">
        <v>7500000</v>
      </c>
      <c r="G13" s="25">
        <v>7500000</v>
      </c>
      <c r="H13" s="26">
        <v>0</v>
      </c>
      <c r="I13" s="24">
        <v>7146258</v>
      </c>
      <c r="J13" s="6">
        <v>7446400</v>
      </c>
      <c r="K13" s="25">
        <v>7774041</v>
      </c>
    </row>
    <row r="14" spans="1:11" ht="13.5">
      <c r="A14" s="22" t="s">
        <v>24</v>
      </c>
      <c r="B14" s="6">
        <v>2078337</v>
      </c>
      <c r="C14" s="6">
        <v>295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107</v>
      </c>
      <c r="B15" s="6">
        <v>11244692</v>
      </c>
      <c r="C15" s="6">
        <v>11560200</v>
      </c>
      <c r="D15" s="23">
        <v>13574351</v>
      </c>
      <c r="E15" s="24">
        <v>10320070</v>
      </c>
      <c r="F15" s="6">
        <v>10320070</v>
      </c>
      <c r="G15" s="25">
        <v>10320070</v>
      </c>
      <c r="H15" s="26">
        <v>9505223</v>
      </c>
      <c r="I15" s="24">
        <v>15295451</v>
      </c>
      <c r="J15" s="6">
        <v>16042062</v>
      </c>
      <c r="K15" s="25">
        <v>16747901</v>
      </c>
    </row>
    <row r="16" spans="1:11" ht="13.5">
      <c r="A16" s="22" t="s">
        <v>20</v>
      </c>
      <c r="B16" s="6">
        <v>3629948</v>
      </c>
      <c r="C16" s="6">
        <v>4777847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26410168</v>
      </c>
      <c r="C17" s="6">
        <v>26485101</v>
      </c>
      <c r="D17" s="23">
        <v>35492544</v>
      </c>
      <c r="E17" s="24">
        <v>20856172</v>
      </c>
      <c r="F17" s="6">
        <v>17092104</v>
      </c>
      <c r="G17" s="25">
        <v>17092104</v>
      </c>
      <c r="H17" s="26">
        <v>11117114</v>
      </c>
      <c r="I17" s="24">
        <v>23577113</v>
      </c>
      <c r="J17" s="6">
        <v>24462125</v>
      </c>
      <c r="K17" s="25">
        <v>25537374</v>
      </c>
    </row>
    <row r="18" spans="1:11" ht="13.5">
      <c r="A18" s="33" t="s">
        <v>26</v>
      </c>
      <c r="B18" s="34">
        <f>SUM(B11:B17)</f>
        <v>85898527</v>
      </c>
      <c r="C18" s="35">
        <f aca="true" t="shared" si="1" ref="C18:K18">SUM(C11:C17)</f>
        <v>89706463</v>
      </c>
      <c r="D18" s="36">
        <f t="shared" si="1"/>
        <v>94337338</v>
      </c>
      <c r="E18" s="34">
        <f t="shared" si="1"/>
        <v>63907286</v>
      </c>
      <c r="F18" s="35">
        <f t="shared" si="1"/>
        <v>61929841</v>
      </c>
      <c r="G18" s="37">
        <f t="shared" si="1"/>
        <v>61929841</v>
      </c>
      <c r="H18" s="38">
        <f t="shared" si="1"/>
        <v>48984209</v>
      </c>
      <c r="I18" s="34">
        <f t="shared" si="1"/>
        <v>75308299</v>
      </c>
      <c r="J18" s="35">
        <f t="shared" si="1"/>
        <v>78356095</v>
      </c>
      <c r="K18" s="37">
        <f t="shared" si="1"/>
        <v>81683140</v>
      </c>
    </row>
    <row r="19" spans="1:11" ht="13.5">
      <c r="A19" s="33" t="s">
        <v>27</v>
      </c>
      <c r="B19" s="39">
        <f>+B10-B18</f>
        <v>-41095997</v>
      </c>
      <c r="C19" s="40">
        <f aca="true" t="shared" si="2" ref="C19:K19">+C10-C18</f>
        <v>-47439084</v>
      </c>
      <c r="D19" s="41">
        <f t="shared" si="2"/>
        <v>-38101156</v>
      </c>
      <c r="E19" s="39">
        <f t="shared" si="2"/>
        <v>2483723</v>
      </c>
      <c r="F19" s="40">
        <f t="shared" si="2"/>
        <v>-12151004</v>
      </c>
      <c r="G19" s="42">
        <f t="shared" si="2"/>
        <v>-12151004</v>
      </c>
      <c r="H19" s="43">
        <f t="shared" si="2"/>
        <v>-28039852</v>
      </c>
      <c r="I19" s="39">
        <f t="shared" si="2"/>
        <v>-11560938</v>
      </c>
      <c r="J19" s="40">
        <f t="shared" si="2"/>
        <v>-9784353</v>
      </c>
      <c r="K19" s="42">
        <f t="shared" si="2"/>
        <v>-11526476</v>
      </c>
    </row>
    <row r="20" spans="1:11" ht="25.5">
      <c r="A20" s="44" t="s">
        <v>28</v>
      </c>
      <c r="B20" s="45">
        <v>3886000</v>
      </c>
      <c r="C20" s="46">
        <v>11043970</v>
      </c>
      <c r="D20" s="47">
        <v>7480000</v>
      </c>
      <c r="E20" s="45">
        <v>18962000</v>
      </c>
      <c r="F20" s="46">
        <v>18962000</v>
      </c>
      <c r="G20" s="48">
        <v>18962000</v>
      </c>
      <c r="H20" s="49">
        <v>0</v>
      </c>
      <c r="I20" s="45">
        <v>12631000</v>
      </c>
      <c r="J20" s="46">
        <v>12841000</v>
      </c>
      <c r="K20" s="48">
        <v>13070240</v>
      </c>
    </row>
    <row r="21" spans="1:11" ht="63.75">
      <c r="A21" s="50" t="s">
        <v>108</v>
      </c>
      <c r="B21" s="51">
        <v>15398000</v>
      </c>
      <c r="C21" s="52">
        <v>1000000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-21811997</v>
      </c>
      <c r="C22" s="58">
        <f aca="true" t="shared" si="3" ref="C22:K22">SUM(C19:C21)</f>
        <v>-35395114</v>
      </c>
      <c r="D22" s="59">
        <f t="shared" si="3"/>
        <v>-30621156</v>
      </c>
      <c r="E22" s="57">
        <f t="shared" si="3"/>
        <v>21445723</v>
      </c>
      <c r="F22" s="58">
        <f t="shared" si="3"/>
        <v>6810996</v>
      </c>
      <c r="G22" s="60">
        <f t="shared" si="3"/>
        <v>6810996</v>
      </c>
      <c r="H22" s="61">
        <f t="shared" si="3"/>
        <v>-28039852</v>
      </c>
      <c r="I22" s="57">
        <f t="shared" si="3"/>
        <v>1070062</v>
      </c>
      <c r="J22" s="58">
        <f t="shared" si="3"/>
        <v>3056647</v>
      </c>
      <c r="K22" s="60">
        <f t="shared" si="3"/>
        <v>1543764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-21811997</v>
      </c>
      <c r="C24" s="40">
        <f aca="true" t="shared" si="4" ref="C24:K24">SUM(C22:C23)</f>
        <v>-35395114</v>
      </c>
      <c r="D24" s="41">
        <f t="shared" si="4"/>
        <v>-30621156</v>
      </c>
      <c r="E24" s="39">
        <f t="shared" si="4"/>
        <v>21445723</v>
      </c>
      <c r="F24" s="40">
        <f t="shared" si="4"/>
        <v>6810996</v>
      </c>
      <c r="G24" s="42">
        <f t="shared" si="4"/>
        <v>6810996</v>
      </c>
      <c r="H24" s="43">
        <f t="shared" si="4"/>
        <v>-28039852</v>
      </c>
      <c r="I24" s="39">
        <f t="shared" si="4"/>
        <v>1070062</v>
      </c>
      <c r="J24" s="40">
        <f t="shared" si="4"/>
        <v>3056647</v>
      </c>
      <c r="K24" s="42">
        <f t="shared" si="4"/>
        <v>1543764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20341930</v>
      </c>
      <c r="C27" s="7">
        <v>12082441</v>
      </c>
      <c r="D27" s="69">
        <v>10973702</v>
      </c>
      <c r="E27" s="70">
        <v>18962000</v>
      </c>
      <c r="F27" s="7">
        <v>18962000</v>
      </c>
      <c r="G27" s="71">
        <v>18962000</v>
      </c>
      <c r="H27" s="72">
        <v>14628482</v>
      </c>
      <c r="I27" s="70">
        <v>12631000</v>
      </c>
      <c r="J27" s="7">
        <v>10831000</v>
      </c>
      <c r="K27" s="71">
        <v>11631000</v>
      </c>
    </row>
    <row r="28" spans="1:11" ht="13.5">
      <c r="A28" s="73" t="s">
        <v>33</v>
      </c>
      <c r="B28" s="6">
        <v>10279196</v>
      </c>
      <c r="C28" s="6">
        <v>7177096</v>
      </c>
      <c r="D28" s="23">
        <v>10973702</v>
      </c>
      <c r="E28" s="24">
        <v>18962000</v>
      </c>
      <c r="F28" s="6">
        <v>18962000</v>
      </c>
      <c r="G28" s="25">
        <v>18962000</v>
      </c>
      <c r="H28" s="26">
        <v>0</v>
      </c>
      <c r="I28" s="24">
        <v>12631000</v>
      </c>
      <c r="J28" s="6">
        <v>10831000</v>
      </c>
      <c r="K28" s="25">
        <v>11631000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4905345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10279196</v>
      </c>
      <c r="C32" s="7">
        <f aca="true" t="shared" si="5" ref="C32:K32">SUM(C28:C31)</f>
        <v>12082441</v>
      </c>
      <c r="D32" s="69">
        <f t="shared" si="5"/>
        <v>10973702</v>
      </c>
      <c r="E32" s="70">
        <f t="shared" si="5"/>
        <v>18962000</v>
      </c>
      <c r="F32" s="7">
        <f t="shared" si="5"/>
        <v>18962000</v>
      </c>
      <c r="G32" s="71">
        <f t="shared" si="5"/>
        <v>18962000</v>
      </c>
      <c r="H32" s="72">
        <f t="shared" si="5"/>
        <v>0</v>
      </c>
      <c r="I32" s="70">
        <f t="shared" si="5"/>
        <v>12631000</v>
      </c>
      <c r="J32" s="7">
        <f t="shared" si="5"/>
        <v>10831000</v>
      </c>
      <c r="K32" s="71">
        <f t="shared" si="5"/>
        <v>11631000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21527353</v>
      </c>
      <c r="C35" s="6">
        <v>23802945</v>
      </c>
      <c r="D35" s="23">
        <v>27452061</v>
      </c>
      <c r="E35" s="24">
        <v>-66532251</v>
      </c>
      <c r="F35" s="6">
        <v>-71281585</v>
      </c>
      <c r="G35" s="25">
        <v>-71281585</v>
      </c>
      <c r="H35" s="26">
        <v>-21149294</v>
      </c>
      <c r="I35" s="24">
        <v>-5698907</v>
      </c>
      <c r="J35" s="6">
        <v>-64986283</v>
      </c>
      <c r="K35" s="25">
        <v>-64655187</v>
      </c>
    </row>
    <row r="36" spans="1:11" ht="13.5">
      <c r="A36" s="22" t="s">
        <v>39</v>
      </c>
      <c r="B36" s="6">
        <v>525971414</v>
      </c>
      <c r="C36" s="6">
        <v>507209218</v>
      </c>
      <c r="D36" s="23">
        <v>499895580</v>
      </c>
      <c r="E36" s="24">
        <v>-1069043861</v>
      </c>
      <c r="F36" s="6">
        <v>-1086559584</v>
      </c>
      <c r="G36" s="25">
        <v>-1086559584</v>
      </c>
      <c r="H36" s="26">
        <v>567659751</v>
      </c>
      <c r="I36" s="24">
        <v>-1084075084</v>
      </c>
      <c r="J36" s="6">
        <v>-1086690584</v>
      </c>
      <c r="K36" s="25">
        <v>-1084890584</v>
      </c>
    </row>
    <row r="37" spans="1:11" ht="13.5">
      <c r="A37" s="22" t="s">
        <v>40</v>
      </c>
      <c r="B37" s="6">
        <v>118417366</v>
      </c>
      <c r="C37" s="6">
        <v>148419402</v>
      </c>
      <c r="D37" s="23">
        <v>169023283</v>
      </c>
      <c r="E37" s="24">
        <v>-60059203</v>
      </c>
      <c r="F37" s="6">
        <v>-94037224</v>
      </c>
      <c r="G37" s="25">
        <v>-94037224</v>
      </c>
      <c r="H37" s="26">
        <v>157131008</v>
      </c>
      <c r="I37" s="24">
        <v>-59437429</v>
      </c>
      <c r="J37" s="6">
        <v>-52216852</v>
      </c>
      <c r="K37" s="25">
        <v>-53583751</v>
      </c>
    </row>
    <row r="38" spans="1:11" ht="13.5">
      <c r="A38" s="22" t="s">
        <v>41</v>
      </c>
      <c r="B38" s="6">
        <v>28971024</v>
      </c>
      <c r="C38" s="6">
        <v>12258929</v>
      </c>
      <c r="D38" s="23">
        <v>6370136</v>
      </c>
      <c r="E38" s="24">
        <v>-8000000</v>
      </c>
      <c r="F38" s="6">
        <v>-8000000</v>
      </c>
      <c r="G38" s="25">
        <v>-8000000</v>
      </c>
      <c r="H38" s="26">
        <v>21926641</v>
      </c>
      <c r="I38" s="24">
        <v>36273999</v>
      </c>
      <c r="J38" s="6">
        <v>44063998</v>
      </c>
      <c r="K38" s="25">
        <v>44187997</v>
      </c>
    </row>
    <row r="39" spans="1:11" ht="13.5">
      <c r="A39" s="22" t="s">
        <v>42</v>
      </c>
      <c r="B39" s="6">
        <v>422436027</v>
      </c>
      <c r="C39" s="6">
        <v>377321080</v>
      </c>
      <c r="D39" s="23">
        <v>382575380</v>
      </c>
      <c r="E39" s="24">
        <v>-1067516909</v>
      </c>
      <c r="F39" s="6">
        <v>-1055803945</v>
      </c>
      <c r="G39" s="25">
        <v>-1055803945</v>
      </c>
      <c r="H39" s="26">
        <v>367431788</v>
      </c>
      <c r="I39" s="24">
        <v>-1066610561</v>
      </c>
      <c r="J39" s="6">
        <v>-1143524013</v>
      </c>
      <c r="K39" s="25">
        <v>-1140150017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84305139</v>
      </c>
      <c r="I42" s="24">
        <v>21110351</v>
      </c>
      <c r="J42" s="6">
        <v>-47606919</v>
      </c>
      <c r="K42" s="25">
        <v>-49701621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-14628482</v>
      </c>
      <c r="I43" s="24">
        <v>-12631000</v>
      </c>
      <c r="J43" s="6">
        <v>-10831000</v>
      </c>
      <c r="K43" s="25">
        <v>-11631000</v>
      </c>
    </row>
    <row r="44" spans="1:11" ht="13.5">
      <c r="A44" s="22" t="s">
        <v>46</v>
      </c>
      <c r="B44" s="6">
        <v>507518</v>
      </c>
      <c r="C44" s="6">
        <v>46008</v>
      </c>
      <c r="D44" s="23">
        <v>102922</v>
      </c>
      <c r="E44" s="24">
        <v>11368308</v>
      </c>
      <c r="F44" s="6">
        <v>0</v>
      </c>
      <c r="G44" s="25">
        <v>0</v>
      </c>
      <c r="H44" s="26">
        <v>-864151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387222</v>
      </c>
      <c r="C45" s="7">
        <v>-535077</v>
      </c>
      <c r="D45" s="69">
        <v>776723</v>
      </c>
      <c r="E45" s="70">
        <v>11368308</v>
      </c>
      <c r="F45" s="7">
        <v>0</v>
      </c>
      <c r="G45" s="71">
        <v>0</v>
      </c>
      <c r="H45" s="72">
        <v>-84938144</v>
      </c>
      <c r="I45" s="70">
        <v>8479351</v>
      </c>
      <c r="J45" s="7">
        <v>-58437919</v>
      </c>
      <c r="K45" s="71">
        <v>-61332621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-581084</v>
      </c>
      <c r="C48" s="6">
        <v>673802</v>
      </c>
      <c r="D48" s="23">
        <v>665533</v>
      </c>
      <c r="E48" s="24">
        <v>0</v>
      </c>
      <c r="F48" s="6">
        <v>6148950</v>
      </c>
      <c r="G48" s="25">
        <v>6148950</v>
      </c>
      <c r="H48" s="26">
        <v>-117381216</v>
      </c>
      <c r="I48" s="24">
        <v>78393577</v>
      </c>
      <c r="J48" s="6">
        <v>19843730</v>
      </c>
      <c r="K48" s="25">
        <v>20979927</v>
      </c>
    </row>
    <row r="49" spans="1:11" ht="13.5">
      <c r="A49" s="22" t="s">
        <v>50</v>
      </c>
      <c r="B49" s="6">
        <f>+B75</f>
        <v>117909848</v>
      </c>
      <c r="C49" s="6">
        <f aca="true" t="shared" si="6" ref="C49:K49">+C75</f>
        <v>149439504</v>
      </c>
      <c r="D49" s="23">
        <f t="shared" si="6"/>
        <v>190747702</v>
      </c>
      <c r="E49" s="24">
        <f t="shared" si="6"/>
        <v>-72083959</v>
      </c>
      <c r="F49" s="6">
        <f t="shared" si="6"/>
        <v>-106061980</v>
      </c>
      <c r="G49" s="25">
        <f t="shared" si="6"/>
        <v>-106061980</v>
      </c>
      <c r="H49" s="26">
        <f t="shared" si="6"/>
        <v>-307334761.6044248</v>
      </c>
      <c r="I49" s="24">
        <f t="shared" si="6"/>
        <v>34487610.7369434</v>
      </c>
      <c r="J49" s="6">
        <f t="shared" si="6"/>
        <v>-167783904.10274404</v>
      </c>
      <c r="K49" s="25">
        <f t="shared" si="6"/>
        <v>-165186602.8820147</v>
      </c>
    </row>
    <row r="50" spans="1:11" ht="13.5">
      <c r="A50" s="33" t="s">
        <v>51</v>
      </c>
      <c r="B50" s="7">
        <f>+B48-B49</f>
        <v>-118490932</v>
      </c>
      <c r="C50" s="7">
        <f aca="true" t="shared" si="7" ref="C50:K50">+C48-C49</f>
        <v>-148765702</v>
      </c>
      <c r="D50" s="69">
        <f t="shared" si="7"/>
        <v>-190082169</v>
      </c>
      <c r="E50" s="70">
        <f t="shared" si="7"/>
        <v>72083959</v>
      </c>
      <c r="F50" s="7">
        <f t="shared" si="7"/>
        <v>112210930</v>
      </c>
      <c r="G50" s="71">
        <f t="shared" si="7"/>
        <v>112210930</v>
      </c>
      <c r="H50" s="72">
        <f t="shared" si="7"/>
        <v>189953545.60442477</v>
      </c>
      <c r="I50" s="70">
        <f t="shared" si="7"/>
        <v>43905966.2630566</v>
      </c>
      <c r="J50" s="7">
        <f t="shared" si="7"/>
        <v>187627634.10274404</v>
      </c>
      <c r="K50" s="71">
        <f t="shared" si="7"/>
        <v>186166529.8820147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376045026</v>
      </c>
      <c r="C53" s="6">
        <v>358441431</v>
      </c>
      <c r="D53" s="23">
        <v>341643969</v>
      </c>
      <c r="E53" s="24">
        <v>-1069043861</v>
      </c>
      <c r="F53" s="6">
        <v>-1086559584</v>
      </c>
      <c r="G53" s="25">
        <v>-1086559584</v>
      </c>
      <c r="H53" s="26">
        <v>509928117</v>
      </c>
      <c r="I53" s="24">
        <v>-1084075084</v>
      </c>
      <c r="J53" s="6">
        <v>-1086690584</v>
      </c>
      <c r="K53" s="25">
        <v>-1084890584</v>
      </c>
    </row>
    <row r="54" spans="1:11" ht="13.5">
      <c r="A54" s="22" t="s">
        <v>54</v>
      </c>
      <c r="B54" s="6">
        <v>0</v>
      </c>
      <c r="C54" s="6">
        <v>18926563</v>
      </c>
      <c r="D54" s="23">
        <v>17546072</v>
      </c>
      <c r="E54" s="24">
        <v>7500000</v>
      </c>
      <c r="F54" s="6">
        <v>7500000</v>
      </c>
      <c r="G54" s="25">
        <v>7500000</v>
      </c>
      <c r="H54" s="26">
        <v>0</v>
      </c>
      <c r="I54" s="24">
        <v>7146258</v>
      </c>
      <c r="J54" s="6">
        <v>7446400</v>
      </c>
      <c r="K54" s="25">
        <v>7774041</v>
      </c>
    </row>
    <row r="55" spans="1:11" ht="13.5">
      <c r="A55" s="22" t="s">
        <v>55</v>
      </c>
      <c r="B55" s="6">
        <v>10062734</v>
      </c>
      <c r="C55" s="6">
        <v>12589377</v>
      </c>
      <c r="D55" s="23">
        <v>10973702</v>
      </c>
      <c r="E55" s="24">
        <v>18962000</v>
      </c>
      <c r="F55" s="6">
        <v>18962000</v>
      </c>
      <c r="G55" s="25">
        <v>18962000</v>
      </c>
      <c r="H55" s="26">
        <v>14628482</v>
      </c>
      <c r="I55" s="24">
        <v>12631000</v>
      </c>
      <c r="J55" s="6">
        <v>10831000</v>
      </c>
      <c r="K55" s="25">
        <v>11631000</v>
      </c>
    </row>
    <row r="56" spans="1:11" ht="13.5">
      <c r="A56" s="22" t="s">
        <v>56</v>
      </c>
      <c r="B56" s="6">
        <v>1350634</v>
      </c>
      <c r="C56" s="6">
        <v>6600224</v>
      </c>
      <c r="D56" s="23">
        <v>4696010</v>
      </c>
      <c r="E56" s="24">
        <v>2174445</v>
      </c>
      <c r="F56" s="6">
        <v>2174445</v>
      </c>
      <c r="G56" s="25">
        <v>2174445</v>
      </c>
      <c r="H56" s="26">
        <v>1551243</v>
      </c>
      <c r="I56" s="24">
        <v>2066165</v>
      </c>
      <c r="J56" s="6">
        <v>2152946</v>
      </c>
      <c r="K56" s="25">
        <v>2247666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1089</v>
      </c>
      <c r="C59" s="6">
        <v>1089</v>
      </c>
      <c r="D59" s="23">
        <v>0</v>
      </c>
      <c r="E59" s="24">
        <v>3579963</v>
      </c>
      <c r="F59" s="6">
        <v>3579963</v>
      </c>
      <c r="G59" s="25">
        <v>3579963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3308545</v>
      </c>
      <c r="F60" s="6">
        <v>3308545</v>
      </c>
      <c r="G60" s="25">
        <v>3308545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5.1212582463142695</v>
      </c>
      <c r="I70" s="5">
        <f t="shared" si="8"/>
        <v>0.7215364899548383</v>
      </c>
      <c r="J70" s="5">
        <f t="shared" si="8"/>
        <v>-1.8740218288395647</v>
      </c>
      <c r="K70" s="5">
        <f t="shared" si="8"/>
        <v>-1.818600905722093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107261461</v>
      </c>
      <c r="I71" s="2">
        <f t="shared" si="9"/>
        <v>20488577</v>
      </c>
      <c r="J71" s="2">
        <f t="shared" si="9"/>
        <v>-55449270</v>
      </c>
      <c r="K71" s="2">
        <f t="shared" si="9"/>
        <v>-56177073</v>
      </c>
    </row>
    <row r="72" spans="1:11" ht="12.75" hidden="1">
      <c r="A72" s="1" t="s">
        <v>113</v>
      </c>
      <c r="B72" s="2">
        <f>+B77</f>
        <v>16114060</v>
      </c>
      <c r="C72" s="2">
        <f aca="true" t="shared" si="10" ref="C72:K72">+C77</f>
        <v>16714612</v>
      </c>
      <c r="D72" s="2">
        <f t="shared" si="10"/>
        <v>23876379</v>
      </c>
      <c r="E72" s="2">
        <f t="shared" si="10"/>
        <v>30123009</v>
      </c>
      <c r="F72" s="2">
        <f t="shared" si="10"/>
        <v>17735837</v>
      </c>
      <c r="G72" s="2">
        <f t="shared" si="10"/>
        <v>17735837</v>
      </c>
      <c r="H72" s="2">
        <f t="shared" si="10"/>
        <v>20944357</v>
      </c>
      <c r="I72" s="2">
        <f t="shared" si="10"/>
        <v>28395760</v>
      </c>
      <c r="J72" s="2">
        <f t="shared" si="10"/>
        <v>29588380</v>
      </c>
      <c r="K72" s="2">
        <f t="shared" si="10"/>
        <v>30890270</v>
      </c>
    </row>
    <row r="73" spans="1:11" ht="12.75" hidden="1">
      <c r="A73" s="1" t="s">
        <v>114</v>
      </c>
      <c r="B73" s="2">
        <f>+B74</f>
        <v>17616582.666666664</v>
      </c>
      <c r="C73" s="2">
        <f aca="true" t="shared" si="11" ref="C73:K73">+(C78+C80+C81+C82)-(B78+B80+B81+B82)</f>
        <v>1019668</v>
      </c>
      <c r="D73" s="2">
        <f t="shared" si="11"/>
        <v>3655399</v>
      </c>
      <c r="E73" s="2">
        <f t="shared" si="11"/>
        <v>-93290358</v>
      </c>
      <c r="F73" s="2">
        <f>+(F78+F80+F81+F82)-(D78+D80+D81+D82)</f>
        <v>-104188642</v>
      </c>
      <c r="G73" s="2">
        <f>+(G78+G80+G81+G82)-(D78+D80+D81+D82)</f>
        <v>-104188642</v>
      </c>
      <c r="H73" s="2">
        <f>+(H78+H80+H81+H82)-(D78+D80+D81+D82)</f>
        <v>69448592</v>
      </c>
      <c r="I73" s="2">
        <f>+(I78+I80+I81+I82)-(E78+E80+E81+E82)</f>
        <v>-17560233</v>
      </c>
      <c r="J73" s="2">
        <f t="shared" si="11"/>
        <v>-737529</v>
      </c>
      <c r="K73" s="2">
        <f t="shared" si="11"/>
        <v>-805101</v>
      </c>
    </row>
    <row r="74" spans="1:11" ht="12.75" hidden="1">
      <c r="A74" s="1" t="s">
        <v>115</v>
      </c>
      <c r="B74" s="2">
        <f>+TREND(C74:E74)</f>
        <v>17616582.666666664</v>
      </c>
      <c r="C74" s="2">
        <f>+C73</f>
        <v>1019668</v>
      </c>
      <c r="D74" s="2">
        <f aca="true" t="shared" si="12" ref="D74:K74">+D73</f>
        <v>3655399</v>
      </c>
      <c r="E74" s="2">
        <f t="shared" si="12"/>
        <v>-93290358</v>
      </c>
      <c r="F74" s="2">
        <f t="shared" si="12"/>
        <v>-104188642</v>
      </c>
      <c r="G74" s="2">
        <f t="shared" si="12"/>
        <v>-104188642</v>
      </c>
      <c r="H74" s="2">
        <f t="shared" si="12"/>
        <v>69448592</v>
      </c>
      <c r="I74" s="2">
        <f t="shared" si="12"/>
        <v>-17560233</v>
      </c>
      <c r="J74" s="2">
        <f t="shared" si="12"/>
        <v>-737529</v>
      </c>
      <c r="K74" s="2">
        <f t="shared" si="12"/>
        <v>-805101</v>
      </c>
    </row>
    <row r="75" spans="1:11" ht="12.75" hidden="1">
      <c r="A75" s="1" t="s">
        <v>116</v>
      </c>
      <c r="B75" s="2">
        <f>+B84-(((B80+B81+B78)*B70)-B79)</f>
        <v>117909848</v>
      </c>
      <c r="C75" s="2">
        <f aca="true" t="shared" si="13" ref="C75:K75">+C84-(((C80+C81+C78)*C70)-C79)</f>
        <v>149439504</v>
      </c>
      <c r="D75" s="2">
        <f t="shared" si="13"/>
        <v>190747702</v>
      </c>
      <c r="E75" s="2">
        <f t="shared" si="13"/>
        <v>-72083959</v>
      </c>
      <c r="F75" s="2">
        <f t="shared" si="13"/>
        <v>-106061980</v>
      </c>
      <c r="G75" s="2">
        <f t="shared" si="13"/>
        <v>-106061980</v>
      </c>
      <c r="H75" s="2">
        <f t="shared" si="13"/>
        <v>-307334761.6044248</v>
      </c>
      <c r="I75" s="2">
        <f t="shared" si="13"/>
        <v>34487610.7369434</v>
      </c>
      <c r="J75" s="2">
        <f t="shared" si="13"/>
        <v>-167783904.10274404</v>
      </c>
      <c r="K75" s="2">
        <f t="shared" si="13"/>
        <v>-165186602.8820147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16114060</v>
      </c>
      <c r="C77" s="3">
        <v>16714612</v>
      </c>
      <c r="D77" s="3">
        <v>23876379</v>
      </c>
      <c r="E77" s="3">
        <v>30123009</v>
      </c>
      <c r="F77" s="3">
        <v>17735837</v>
      </c>
      <c r="G77" s="3">
        <v>17735837</v>
      </c>
      <c r="H77" s="3">
        <v>20944357</v>
      </c>
      <c r="I77" s="3">
        <v>28395760</v>
      </c>
      <c r="J77" s="3">
        <v>29588380</v>
      </c>
      <c r="K77" s="3">
        <v>30890270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114391560</v>
      </c>
      <c r="C79" s="3">
        <v>122617497</v>
      </c>
      <c r="D79" s="3">
        <v>156724341</v>
      </c>
      <c r="E79" s="3">
        <v>-72083959</v>
      </c>
      <c r="F79" s="3">
        <v>-106061980</v>
      </c>
      <c r="G79" s="3">
        <v>-106061980</v>
      </c>
      <c r="H79" s="3">
        <v>155471857</v>
      </c>
      <c r="I79" s="3">
        <v>-71462185</v>
      </c>
      <c r="J79" s="3">
        <v>-64241608</v>
      </c>
      <c r="K79" s="3">
        <v>-65608507</v>
      </c>
    </row>
    <row r="80" spans="1:11" ht="12.75" hidden="1">
      <c r="A80" s="1" t="s">
        <v>68</v>
      </c>
      <c r="B80" s="3">
        <v>6896176</v>
      </c>
      <c r="C80" s="3">
        <v>8514212</v>
      </c>
      <c r="D80" s="3">
        <v>6537395</v>
      </c>
      <c r="E80" s="3">
        <v>-66532251</v>
      </c>
      <c r="F80" s="3">
        <v>-77430535</v>
      </c>
      <c r="G80" s="3">
        <v>-77430535</v>
      </c>
      <c r="H80" s="3">
        <v>100161065</v>
      </c>
      <c r="I80" s="3">
        <v>-84092484</v>
      </c>
      <c r="J80" s="3">
        <v>-84830013</v>
      </c>
      <c r="K80" s="3">
        <v>-85635114</v>
      </c>
    </row>
    <row r="81" spans="1:11" ht="12.75" hidden="1">
      <c r="A81" s="1" t="s">
        <v>69</v>
      </c>
      <c r="B81" s="3">
        <v>15186864</v>
      </c>
      <c r="C81" s="3">
        <v>14588496</v>
      </c>
      <c r="D81" s="3">
        <v>20220712</v>
      </c>
      <c r="E81" s="3">
        <v>0</v>
      </c>
      <c r="F81" s="3">
        <v>0</v>
      </c>
      <c r="G81" s="3">
        <v>0</v>
      </c>
      <c r="H81" s="3">
        <v>-3954366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107261461</v>
      </c>
      <c r="I83" s="3">
        <v>20488577</v>
      </c>
      <c r="J83" s="3">
        <v>-55449270</v>
      </c>
      <c r="K83" s="3">
        <v>-56177073</v>
      </c>
    </row>
    <row r="84" spans="1:11" ht="12.75" hidden="1">
      <c r="A84" s="1" t="s">
        <v>72</v>
      </c>
      <c r="B84" s="3">
        <v>3518288</v>
      </c>
      <c r="C84" s="3">
        <v>26822007</v>
      </c>
      <c r="D84" s="3">
        <v>34023361</v>
      </c>
      <c r="E84" s="3">
        <v>0</v>
      </c>
      <c r="F84" s="3">
        <v>0</v>
      </c>
      <c r="G84" s="3">
        <v>0</v>
      </c>
      <c r="H84" s="3">
        <v>29892732</v>
      </c>
      <c r="I84" s="3">
        <v>45274000</v>
      </c>
      <c r="J84" s="3">
        <v>55431000</v>
      </c>
      <c r="K84" s="3">
        <v>56158000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365</v>
      </c>
      <c r="C5" s="6">
        <v>4263997</v>
      </c>
      <c r="D5" s="23">
        <v>4646672</v>
      </c>
      <c r="E5" s="24">
        <v>6431769</v>
      </c>
      <c r="F5" s="6">
        <v>6432417</v>
      </c>
      <c r="G5" s="25">
        <v>6432417</v>
      </c>
      <c r="H5" s="26">
        <v>-4692430</v>
      </c>
      <c r="I5" s="24">
        <v>12135800</v>
      </c>
      <c r="J5" s="6">
        <v>12620522</v>
      </c>
      <c r="K5" s="25">
        <v>13103907</v>
      </c>
    </row>
    <row r="6" spans="1:11" ht="13.5">
      <c r="A6" s="22" t="s">
        <v>18</v>
      </c>
      <c r="B6" s="6">
        <v>1643283</v>
      </c>
      <c r="C6" s="6">
        <v>21163984</v>
      </c>
      <c r="D6" s="23">
        <v>18279284</v>
      </c>
      <c r="E6" s="24">
        <v>23677014</v>
      </c>
      <c r="F6" s="6">
        <v>29524392</v>
      </c>
      <c r="G6" s="25">
        <v>29524392</v>
      </c>
      <c r="H6" s="26">
        <v>18271786</v>
      </c>
      <c r="I6" s="24">
        <v>29620764</v>
      </c>
      <c r="J6" s="6">
        <v>31523250</v>
      </c>
      <c r="K6" s="25">
        <v>33283589</v>
      </c>
    </row>
    <row r="7" spans="1:11" ht="13.5">
      <c r="A7" s="22" t="s">
        <v>19</v>
      </c>
      <c r="B7" s="6">
        <v>31480</v>
      </c>
      <c r="C7" s="6">
        <v>499778</v>
      </c>
      <c r="D7" s="23">
        <v>302196</v>
      </c>
      <c r="E7" s="24">
        <v>741583</v>
      </c>
      <c r="F7" s="6">
        <v>2100000</v>
      </c>
      <c r="G7" s="25">
        <v>2100000</v>
      </c>
      <c r="H7" s="26">
        <v>309</v>
      </c>
      <c r="I7" s="24">
        <v>2446600</v>
      </c>
      <c r="J7" s="6">
        <v>2549360</v>
      </c>
      <c r="K7" s="25">
        <v>2661532</v>
      </c>
    </row>
    <row r="8" spans="1:11" ht="13.5">
      <c r="A8" s="22" t="s">
        <v>20</v>
      </c>
      <c r="B8" s="6">
        <v>475131</v>
      </c>
      <c r="C8" s="6">
        <v>27685629</v>
      </c>
      <c r="D8" s="23">
        <v>30810636</v>
      </c>
      <c r="E8" s="24">
        <v>35291226</v>
      </c>
      <c r="F8" s="6">
        <v>36318376</v>
      </c>
      <c r="G8" s="25">
        <v>36318376</v>
      </c>
      <c r="H8" s="26">
        <v>22127087</v>
      </c>
      <c r="I8" s="24">
        <v>33446001</v>
      </c>
      <c r="J8" s="6">
        <v>33875704</v>
      </c>
      <c r="K8" s="25">
        <v>33092031</v>
      </c>
    </row>
    <row r="9" spans="1:11" ht="13.5">
      <c r="A9" s="22" t="s">
        <v>21</v>
      </c>
      <c r="B9" s="6">
        <v>208291</v>
      </c>
      <c r="C9" s="6">
        <v>4848117</v>
      </c>
      <c r="D9" s="23">
        <v>5411211</v>
      </c>
      <c r="E9" s="24">
        <v>9985947</v>
      </c>
      <c r="F9" s="6">
        <v>12109640</v>
      </c>
      <c r="G9" s="25">
        <v>12109640</v>
      </c>
      <c r="H9" s="26">
        <v>-882703</v>
      </c>
      <c r="I9" s="24">
        <v>13560109</v>
      </c>
      <c r="J9" s="6">
        <v>12676082</v>
      </c>
      <c r="K9" s="25">
        <v>13286436</v>
      </c>
    </row>
    <row r="10" spans="1:11" ht="25.5">
      <c r="A10" s="27" t="s">
        <v>105</v>
      </c>
      <c r="B10" s="28">
        <f>SUM(B5:B9)</f>
        <v>2358550</v>
      </c>
      <c r="C10" s="29">
        <f aca="true" t="shared" si="0" ref="C10:K10">SUM(C5:C9)</f>
        <v>58461505</v>
      </c>
      <c r="D10" s="30">
        <f t="shared" si="0"/>
        <v>59449999</v>
      </c>
      <c r="E10" s="28">
        <f t="shared" si="0"/>
        <v>76127539</v>
      </c>
      <c r="F10" s="29">
        <f t="shared" si="0"/>
        <v>86484825</v>
      </c>
      <c r="G10" s="31">
        <f t="shared" si="0"/>
        <v>86484825</v>
      </c>
      <c r="H10" s="32">
        <f t="shared" si="0"/>
        <v>34824049</v>
      </c>
      <c r="I10" s="28">
        <f t="shared" si="0"/>
        <v>91209274</v>
      </c>
      <c r="J10" s="29">
        <f t="shared" si="0"/>
        <v>93244918</v>
      </c>
      <c r="K10" s="31">
        <f t="shared" si="0"/>
        <v>95427495</v>
      </c>
    </row>
    <row r="11" spans="1:11" ht="13.5">
      <c r="A11" s="22" t="s">
        <v>22</v>
      </c>
      <c r="B11" s="6">
        <v>2154992</v>
      </c>
      <c r="C11" s="6">
        <v>27350995</v>
      </c>
      <c r="D11" s="23">
        <v>30318724</v>
      </c>
      <c r="E11" s="24">
        <v>31810069</v>
      </c>
      <c r="F11" s="6">
        <v>33393200</v>
      </c>
      <c r="G11" s="25">
        <v>33393200</v>
      </c>
      <c r="H11" s="26">
        <v>28575585</v>
      </c>
      <c r="I11" s="24">
        <v>35985495</v>
      </c>
      <c r="J11" s="6">
        <v>39032778</v>
      </c>
      <c r="K11" s="25">
        <v>40559785</v>
      </c>
    </row>
    <row r="12" spans="1:11" ht="13.5">
      <c r="A12" s="22" t="s">
        <v>23</v>
      </c>
      <c r="B12" s="6">
        <v>247092</v>
      </c>
      <c r="C12" s="6">
        <v>2859463</v>
      </c>
      <c r="D12" s="23">
        <v>2731333</v>
      </c>
      <c r="E12" s="24">
        <v>3065710</v>
      </c>
      <c r="F12" s="6">
        <v>3109210</v>
      </c>
      <c r="G12" s="25">
        <v>3109210</v>
      </c>
      <c r="H12" s="26">
        <v>2612831</v>
      </c>
      <c r="I12" s="24">
        <v>4045809</v>
      </c>
      <c r="J12" s="6">
        <v>4248152</v>
      </c>
      <c r="K12" s="25">
        <v>4450447</v>
      </c>
    </row>
    <row r="13" spans="1:11" ht="13.5">
      <c r="A13" s="22" t="s">
        <v>106</v>
      </c>
      <c r="B13" s="6">
        <v>0</v>
      </c>
      <c r="C13" s="6">
        <v>17029270</v>
      </c>
      <c r="D13" s="23">
        <v>15836736</v>
      </c>
      <c r="E13" s="24">
        <v>8668934</v>
      </c>
      <c r="F13" s="6">
        <v>8668934</v>
      </c>
      <c r="G13" s="25">
        <v>8668934</v>
      </c>
      <c r="H13" s="26">
        <v>0</v>
      </c>
      <c r="I13" s="24">
        <v>9670455</v>
      </c>
      <c r="J13" s="6">
        <v>10123700</v>
      </c>
      <c r="K13" s="25">
        <v>10530295</v>
      </c>
    </row>
    <row r="14" spans="1:11" ht="13.5">
      <c r="A14" s="22" t="s">
        <v>24</v>
      </c>
      <c r="B14" s="6">
        <v>10500</v>
      </c>
      <c r="C14" s="6">
        <v>8010821</v>
      </c>
      <c r="D14" s="23">
        <v>8181160</v>
      </c>
      <c r="E14" s="24">
        <v>1902071</v>
      </c>
      <c r="F14" s="6">
        <v>1902071</v>
      </c>
      <c r="G14" s="25">
        <v>1902071</v>
      </c>
      <c r="H14" s="26">
        <v>943711</v>
      </c>
      <c r="I14" s="24">
        <v>1976252</v>
      </c>
      <c r="J14" s="6">
        <v>2059258</v>
      </c>
      <c r="K14" s="25">
        <v>2149865</v>
      </c>
    </row>
    <row r="15" spans="1:11" ht="13.5">
      <c r="A15" s="22" t="s">
        <v>107</v>
      </c>
      <c r="B15" s="6">
        <v>876345</v>
      </c>
      <c r="C15" s="6">
        <v>13603367</v>
      </c>
      <c r="D15" s="23">
        <v>16534343</v>
      </c>
      <c r="E15" s="24">
        <v>11466896</v>
      </c>
      <c r="F15" s="6">
        <v>12847897</v>
      </c>
      <c r="G15" s="25">
        <v>12847897</v>
      </c>
      <c r="H15" s="26">
        <v>1460935</v>
      </c>
      <c r="I15" s="24">
        <v>14408646</v>
      </c>
      <c r="J15" s="6">
        <v>15415331</v>
      </c>
      <c r="K15" s="25">
        <v>15941601</v>
      </c>
    </row>
    <row r="16" spans="1:11" ht="13.5">
      <c r="A16" s="22" t="s">
        <v>20</v>
      </c>
      <c r="B16" s="6">
        <v>2896</v>
      </c>
      <c r="C16" s="6">
        <v>2659837</v>
      </c>
      <c r="D16" s="23">
        <v>2768817</v>
      </c>
      <c r="E16" s="24">
        <v>1000000</v>
      </c>
      <c r="F16" s="6">
        <v>1260000</v>
      </c>
      <c r="G16" s="25">
        <v>1260000</v>
      </c>
      <c r="H16" s="26">
        <v>366282</v>
      </c>
      <c r="I16" s="24">
        <v>10910</v>
      </c>
      <c r="J16" s="6">
        <v>11372</v>
      </c>
      <c r="K16" s="25">
        <v>11873</v>
      </c>
    </row>
    <row r="17" spans="1:11" ht="13.5">
      <c r="A17" s="22" t="s">
        <v>25</v>
      </c>
      <c r="B17" s="6">
        <v>536850</v>
      </c>
      <c r="C17" s="6">
        <v>51637946</v>
      </c>
      <c r="D17" s="23">
        <v>64711786</v>
      </c>
      <c r="E17" s="24">
        <v>11680632</v>
      </c>
      <c r="F17" s="6">
        <v>16876642</v>
      </c>
      <c r="G17" s="25">
        <v>16876642</v>
      </c>
      <c r="H17" s="26">
        <v>6338119</v>
      </c>
      <c r="I17" s="24">
        <v>17954226</v>
      </c>
      <c r="J17" s="6">
        <v>16028164</v>
      </c>
      <c r="K17" s="25">
        <v>16713638</v>
      </c>
    </row>
    <row r="18" spans="1:11" ht="13.5">
      <c r="A18" s="33" t="s">
        <v>26</v>
      </c>
      <c r="B18" s="34">
        <f>SUM(B11:B17)</f>
        <v>3828675</v>
      </c>
      <c r="C18" s="35">
        <f aca="true" t="shared" si="1" ref="C18:K18">SUM(C11:C17)</f>
        <v>123151699</v>
      </c>
      <c r="D18" s="36">
        <f t="shared" si="1"/>
        <v>141082899</v>
      </c>
      <c r="E18" s="34">
        <f t="shared" si="1"/>
        <v>69594312</v>
      </c>
      <c r="F18" s="35">
        <f t="shared" si="1"/>
        <v>78057954</v>
      </c>
      <c r="G18" s="37">
        <f t="shared" si="1"/>
        <v>78057954</v>
      </c>
      <c r="H18" s="38">
        <f t="shared" si="1"/>
        <v>40297463</v>
      </c>
      <c r="I18" s="34">
        <f t="shared" si="1"/>
        <v>84051793</v>
      </c>
      <c r="J18" s="35">
        <f t="shared" si="1"/>
        <v>86918755</v>
      </c>
      <c r="K18" s="37">
        <f t="shared" si="1"/>
        <v>90357504</v>
      </c>
    </row>
    <row r="19" spans="1:11" ht="13.5">
      <c r="A19" s="33" t="s">
        <v>27</v>
      </c>
      <c r="B19" s="39">
        <f>+B10-B18</f>
        <v>-1470125</v>
      </c>
      <c r="C19" s="40">
        <f aca="true" t="shared" si="2" ref="C19:K19">+C10-C18</f>
        <v>-64690194</v>
      </c>
      <c r="D19" s="41">
        <f t="shared" si="2"/>
        <v>-81632900</v>
      </c>
      <c r="E19" s="39">
        <f t="shared" si="2"/>
        <v>6533227</v>
      </c>
      <c r="F19" s="40">
        <f t="shared" si="2"/>
        <v>8426871</v>
      </c>
      <c r="G19" s="42">
        <f t="shared" si="2"/>
        <v>8426871</v>
      </c>
      <c r="H19" s="43">
        <f t="shared" si="2"/>
        <v>-5473414</v>
      </c>
      <c r="I19" s="39">
        <f t="shared" si="2"/>
        <v>7157481</v>
      </c>
      <c r="J19" s="40">
        <f t="shared" si="2"/>
        <v>6326163</v>
      </c>
      <c r="K19" s="42">
        <f t="shared" si="2"/>
        <v>5069991</v>
      </c>
    </row>
    <row r="20" spans="1:11" ht="25.5">
      <c r="A20" s="44" t="s">
        <v>28</v>
      </c>
      <c r="B20" s="45">
        <v>0</v>
      </c>
      <c r="C20" s="46">
        <v>34182345</v>
      </c>
      <c r="D20" s="47">
        <v>14729000</v>
      </c>
      <c r="E20" s="45">
        <v>27371152</v>
      </c>
      <c r="F20" s="46">
        <v>19871152</v>
      </c>
      <c r="G20" s="48">
        <v>19871152</v>
      </c>
      <c r="H20" s="49">
        <v>937859</v>
      </c>
      <c r="I20" s="45">
        <v>16235900</v>
      </c>
      <c r="J20" s="46">
        <v>26627300</v>
      </c>
      <c r="K20" s="48">
        <v>28401003</v>
      </c>
    </row>
    <row r="21" spans="1:11" ht="63.75">
      <c r="A21" s="50" t="s">
        <v>108</v>
      </c>
      <c r="B21" s="51">
        <v>2537083</v>
      </c>
      <c r="C21" s="52">
        <v>0</v>
      </c>
      <c r="D21" s="53">
        <v>0</v>
      </c>
      <c r="E21" s="51">
        <v>1</v>
      </c>
      <c r="F21" s="52">
        <v>1</v>
      </c>
      <c r="G21" s="54">
        <v>1</v>
      </c>
      <c r="H21" s="55">
        <v>0</v>
      </c>
      <c r="I21" s="51">
        <v>1</v>
      </c>
      <c r="J21" s="52">
        <v>1</v>
      </c>
      <c r="K21" s="54">
        <v>1</v>
      </c>
    </row>
    <row r="22" spans="1:11" ht="25.5">
      <c r="A22" s="56" t="s">
        <v>109</v>
      </c>
      <c r="B22" s="57">
        <f>SUM(B19:B21)</f>
        <v>1066958</v>
      </c>
      <c r="C22" s="58">
        <f aca="true" t="shared" si="3" ref="C22:K22">SUM(C19:C21)</f>
        <v>-30507849</v>
      </c>
      <c r="D22" s="59">
        <f t="shared" si="3"/>
        <v>-66903900</v>
      </c>
      <c r="E22" s="57">
        <f t="shared" si="3"/>
        <v>33904380</v>
      </c>
      <c r="F22" s="58">
        <f t="shared" si="3"/>
        <v>28298024</v>
      </c>
      <c r="G22" s="60">
        <f t="shared" si="3"/>
        <v>28298024</v>
      </c>
      <c r="H22" s="61">
        <f t="shared" si="3"/>
        <v>-4535555</v>
      </c>
      <c r="I22" s="57">
        <f t="shared" si="3"/>
        <v>23393382</v>
      </c>
      <c r="J22" s="58">
        <f t="shared" si="3"/>
        <v>32953464</v>
      </c>
      <c r="K22" s="60">
        <f t="shared" si="3"/>
        <v>33470995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1066958</v>
      </c>
      <c r="C24" s="40">
        <f aca="true" t="shared" si="4" ref="C24:K24">SUM(C22:C23)</f>
        <v>-30507849</v>
      </c>
      <c r="D24" s="41">
        <f t="shared" si="4"/>
        <v>-66903900</v>
      </c>
      <c r="E24" s="39">
        <f t="shared" si="4"/>
        <v>33904380</v>
      </c>
      <c r="F24" s="40">
        <f t="shared" si="4"/>
        <v>28298024</v>
      </c>
      <c r="G24" s="42">
        <f t="shared" si="4"/>
        <v>28298024</v>
      </c>
      <c r="H24" s="43">
        <f t="shared" si="4"/>
        <v>-4535555</v>
      </c>
      <c r="I24" s="39">
        <f t="shared" si="4"/>
        <v>23393382</v>
      </c>
      <c r="J24" s="40">
        <f t="shared" si="4"/>
        <v>32953464</v>
      </c>
      <c r="K24" s="42">
        <f t="shared" si="4"/>
        <v>33470995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4378910</v>
      </c>
      <c r="C27" s="7">
        <v>51377806</v>
      </c>
      <c r="D27" s="69">
        <v>5451188</v>
      </c>
      <c r="E27" s="70">
        <v>28271150</v>
      </c>
      <c r="F27" s="7">
        <v>23121151</v>
      </c>
      <c r="G27" s="71">
        <v>23121151</v>
      </c>
      <c r="H27" s="72">
        <v>1360591</v>
      </c>
      <c r="I27" s="70">
        <v>18736001</v>
      </c>
      <c r="J27" s="7">
        <v>26627303</v>
      </c>
      <c r="K27" s="71">
        <v>28401005</v>
      </c>
    </row>
    <row r="28" spans="1:11" ht="13.5">
      <c r="A28" s="73" t="s">
        <v>33</v>
      </c>
      <c r="B28" s="6">
        <v>4378910</v>
      </c>
      <c r="C28" s="6">
        <v>3603313</v>
      </c>
      <c r="D28" s="23">
        <v>4172997</v>
      </c>
      <c r="E28" s="24">
        <v>28271150</v>
      </c>
      <c r="F28" s="6">
        <v>22371151</v>
      </c>
      <c r="G28" s="25">
        <v>22371151</v>
      </c>
      <c r="H28" s="26">
        <v>0</v>
      </c>
      <c r="I28" s="24">
        <v>16236001</v>
      </c>
      <c r="J28" s="6">
        <v>26627303</v>
      </c>
      <c r="K28" s="25">
        <v>28401003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600000</v>
      </c>
      <c r="G31" s="25">
        <v>600000</v>
      </c>
      <c r="H31" s="26">
        <v>0</v>
      </c>
      <c r="I31" s="24">
        <v>2500000</v>
      </c>
      <c r="J31" s="6">
        <v>0</v>
      </c>
      <c r="K31" s="25">
        <v>1</v>
      </c>
    </row>
    <row r="32" spans="1:11" ht="13.5">
      <c r="A32" s="33" t="s">
        <v>36</v>
      </c>
      <c r="B32" s="7">
        <f>SUM(B28:B31)</f>
        <v>4378910</v>
      </c>
      <c r="C32" s="7">
        <f aca="true" t="shared" si="5" ref="C32:K32">SUM(C28:C31)</f>
        <v>3603313</v>
      </c>
      <c r="D32" s="69">
        <f t="shared" si="5"/>
        <v>4172997</v>
      </c>
      <c r="E32" s="70">
        <f t="shared" si="5"/>
        <v>28271150</v>
      </c>
      <c r="F32" s="7">
        <f t="shared" si="5"/>
        <v>22971151</v>
      </c>
      <c r="G32" s="71">
        <f t="shared" si="5"/>
        <v>22971151</v>
      </c>
      <c r="H32" s="72">
        <f t="shared" si="5"/>
        <v>0</v>
      </c>
      <c r="I32" s="70">
        <f t="shared" si="5"/>
        <v>18736001</v>
      </c>
      <c r="J32" s="7">
        <f t="shared" si="5"/>
        <v>26627303</v>
      </c>
      <c r="K32" s="71">
        <f t="shared" si="5"/>
        <v>28401004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-6052310</v>
      </c>
      <c r="C35" s="6">
        <v>-24867535</v>
      </c>
      <c r="D35" s="23">
        <v>-17012002</v>
      </c>
      <c r="E35" s="24">
        <v>18973486</v>
      </c>
      <c r="F35" s="6">
        <v>15491962</v>
      </c>
      <c r="G35" s="25">
        <v>15491962</v>
      </c>
      <c r="H35" s="26">
        <v>23931667</v>
      </c>
      <c r="I35" s="24">
        <v>19211219</v>
      </c>
      <c r="J35" s="6">
        <v>19211342</v>
      </c>
      <c r="K35" s="25">
        <v>19211343</v>
      </c>
    </row>
    <row r="36" spans="1:11" ht="13.5">
      <c r="A36" s="22" t="s">
        <v>39</v>
      </c>
      <c r="B36" s="6">
        <v>4378910</v>
      </c>
      <c r="C36" s="6">
        <v>267237790</v>
      </c>
      <c r="D36" s="23">
        <v>208146628</v>
      </c>
      <c r="E36" s="24">
        <v>275247939</v>
      </c>
      <c r="F36" s="6">
        <v>288564940</v>
      </c>
      <c r="G36" s="25">
        <v>288564940</v>
      </c>
      <c r="H36" s="26">
        <v>1360591</v>
      </c>
      <c r="I36" s="24">
        <v>294998763</v>
      </c>
      <c r="J36" s="6">
        <v>291375094</v>
      </c>
      <c r="K36" s="25">
        <v>293148796</v>
      </c>
    </row>
    <row r="37" spans="1:11" ht="13.5">
      <c r="A37" s="22" t="s">
        <v>40</v>
      </c>
      <c r="B37" s="6">
        <v>-2738704</v>
      </c>
      <c r="C37" s="6">
        <v>75578864</v>
      </c>
      <c r="D37" s="23">
        <v>57733725</v>
      </c>
      <c r="E37" s="24">
        <v>99225159</v>
      </c>
      <c r="F37" s="6">
        <v>37734575</v>
      </c>
      <c r="G37" s="25">
        <v>37734575</v>
      </c>
      <c r="H37" s="26">
        <v>29827863</v>
      </c>
      <c r="I37" s="24">
        <v>158498535</v>
      </c>
      <c r="J37" s="6">
        <v>136574039</v>
      </c>
      <c r="K37" s="25">
        <v>131460549</v>
      </c>
    </row>
    <row r="38" spans="1:11" ht="13.5">
      <c r="A38" s="22" t="s">
        <v>41</v>
      </c>
      <c r="B38" s="6">
        <v>-1654</v>
      </c>
      <c r="C38" s="6">
        <v>28343354</v>
      </c>
      <c r="D38" s="23">
        <v>30585946</v>
      </c>
      <c r="E38" s="24">
        <v>14545330</v>
      </c>
      <c r="F38" s="6">
        <v>14545330</v>
      </c>
      <c r="G38" s="25">
        <v>14545330</v>
      </c>
      <c r="H38" s="26">
        <v>0</v>
      </c>
      <c r="I38" s="24">
        <v>12833263</v>
      </c>
      <c r="J38" s="6">
        <v>12655050</v>
      </c>
      <c r="K38" s="25">
        <v>12023931</v>
      </c>
    </row>
    <row r="39" spans="1:11" ht="13.5">
      <c r="A39" s="22" t="s">
        <v>42</v>
      </c>
      <c r="B39" s="6">
        <v>0</v>
      </c>
      <c r="C39" s="6">
        <v>168955886</v>
      </c>
      <c r="D39" s="23">
        <v>169718855</v>
      </c>
      <c r="E39" s="24">
        <v>146546556</v>
      </c>
      <c r="F39" s="6">
        <v>223478972</v>
      </c>
      <c r="G39" s="25">
        <v>223478972</v>
      </c>
      <c r="H39" s="26">
        <v>0</v>
      </c>
      <c r="I39" s="24">
        <v>119488895</v>
      </c>
      <c r="J39" s="6">
        <v>128407972</v>
      </c>
      <c r="K39" s="25">
        <v>135408753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-230729</v>
      </c>
      <c r="D42" s="23">
        <v>-1235976</v>
      </c>
      <c r="E42" s="24">
        <v>72011381</v>
      </c>
      <c r="F42" s="6">
        <v>30512854</v>
      </c>
      <c r="G42" s="25">
        <v>30512854</v>
      </c>
      <c r="H42" s="26">
        <v>60961438</v>
      </c>
      <c r="I42" s="24">
        <v>25016577</v>
      </c>
      <c r="J42" s="6">
        <v>33583100</v>
      </c>
      <c r="K42" s="25">
        <v>33930549</v>
      </c>
    </row>
    <row r="43" spans="1:11" ht="13.5">
      <c r="A43" s="22" t="s">
        <v>45</v>
      </c>
      <c r="B43" s="6">
        <v>0</v>
      </c>
      <c r="C43" s="6">
        <v>-106780</v>
      </c>
      <c r="D43" s="23">
        <v>0</v>
      </c>
      <c r="E43" s="24">
        <v>2976981</v>
      </c>
      <c r="F43" s="6">
        <v>3523533</v>
      </c>
      <c r="G43" s="25">
        <v>3523533</v>
      </c>
      <c r="H43" s="26">
        <v>-1564680</v>
      </c>
      <c r="I43" s="24">
        <v>4028004</v>
      </c>
      <c r="J43" s="6">
        <v>3221110</v>
      </c>
      <c r="K43" s="25">
        <v>3861869</v>
      </c>
    </row>
    <row r="44" spans="1:11" ht="13.5">
      <c r="A44" s="22" t="s">
        <v>46</v>
      </c>
      <c r="B44" s="6">
        <v>2248</v>
      </c>
      <c r="C44" s="6">
        <v>522</v>
      </c>
      <c r="D44" s="23">
        <v>0</v>
      </c>
      <c r="E44" s="24">
        <v>-2770</v>
      </c>
      <c r="F44" s="6">
        <v>-2770</v>
      </c>
      <c r="G44" s="25">
        <v>-2770</v>
      </c>
      <c r="H44" s="26">
        <v>-46629</v>
      </c>
      <c r="I44" s="24">
        <v>-1585019</v>
      </c>
      <c r="J44" s="6">
        <v>-1435024</v>
      </c>
      <c r="K44" s="25">
        <v>-1286241</v>
      </c>
    </row>
    <row r="45" spans="1:11" ht="13.5">
      <c r="A45" s="33" t="s">
        <v>47</v>
      </c>
      <c r="B45" s="7">
        <v>-6865382</v>
      </c>
      <c r="C45" s="7">
        <v>-2084937</v>
      </c>
      <c r="D45" s="69">
        <v>-3544018</v>
      </c>
      <c r="E45" s="70">
        <v>79014286</v>
      </c>
      <c r="F45" s="7">
        <v>38062311</v>
      </c>
      <c r="G45" s="71">
        <v>38062311</v>
      </c>
      <c r="H45" s="72">
        <v>59396758</v>
      </c>
      <c r="I45" s="70">
        <v>31488256</v>
      </c>
      <c r="J45" s="7">
        <v>39397883</v>
      </c>
      <c r="K45" s="71">
        <v>40534874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-6866437</v>
      </c>
      <c r="C48" s="6">
        <v>-77804357</v>
      </c>
      <c r="D48" s="23">
        <v>-111884914</v>
      </c>
      <c r="E48" s="24">
        <v>4337369</v>
      </c>
      <c r="F48" s="6">
        <v>855845</v>
      </c>
      <c r="G48" s="25">
        <v>855845</v>
      </c>
      <c r="H48" s="26">
        <v>15991928</v>
      </c>
      <c r="I48" s="24">
        <v>4097106</v>
      </c>
      <c r="J48" s="6">
        <v>4575128</v>
      </c>
      <c r="K48" s="25">
        <v>4575129</v>
      </c>
    </row>
    <row r="49" spans="1:11" ht="13.5">
      <c r="A49" s="22" t="s">
        <v>50</v>
      </c>
      <c r="B49" s="6">
        <f>+B75</f>
        <v>-5753166</v>
      </c>
      <c r="C49" s="6">
        <f aca="true" t="shared" si="6" ref="C49:K49">+C75</f>
        <v>172410029</v>
      </c>
      <c r="D49" s="23">
        <f t="shared" si="6"/>
        <v>117197727</v>
      </c>
      <c r="E49" s="24">
        <f t="shared" si="6"/>
        <v>145024652.1649534</v>
      </c>
      <c r="F49" s="6">
        <f t="shared" si="6"/>
        <v>22429051.009269834</v>
      </c>
      <c r="G49" s="25">
        <f t="shared" si="6"/>
        <v>22429051.009269834</v>
      </c>
      <c r="H49" s="26">
        <f t="shared" si="6"/>
        <v>29219877.32399504</v>
      </c>
      <c r="I49" s="24">
        <f t="shared" si="6"/>
        <v>141734254.02254635</v>
      </c>
      <c r="J49" s="6">
        <f t="shared" si="6"/>
        <v>119959434.13359657</v>
      </c>
      <c r="K49" s="25">
        <f t="shared" si="6"/>
        <v>114994902.55727138</v>
      </c>
    </row>
    <row r="50" spans="1:11" ht="13.5">
      <c r="A50" s="33" t="s">
        <v>51</v>
      </c>
      <c r="B50" s="7">
        <f>+B48-B49</f>
        <v>-1113271</v>
      </c>
      <c r="C50" s="7">
        <f aca="true" t="shared" si="7" ref="C50:K50">+C48-C49</f>
        <v>-250214386</v>
      </c>
      <c r="D50" s="69">
        <f t="shared" si="7"/>
        <v>-229082641</v>
      </c>
      <c r="E50" s="70">
        <f t="shared" si="7"/>
        <v>-140687283.1649534</v>
      </c>
      <c r="F50" s="7">
        <f t="shared" si="7"/>
        <v>-21573206.009269834</v>
      </c>
      <c r="G50" s="71">
        <f t="shared" si="7"/>
        <v>-21573206.009269834</v>
      </c>
      <c r="H50" s="72">
        <f t="shared" si="7"/>
        <v>-13227949.323995039</v>
      </c>
      <c r="I50" s="70">
        <f t="shared" si="7"/>
        <v>-137637148.02254635</v>
      </c>
      <c r="J50" s="7">
        <f t="shared" si="7"/>
        <v>-115384306.13359657</v>
      </c>
      <c r="K50" s="71">
        <f t="shared" si="7"/>
        <v>-110419773.55727138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4378910</v>
      </c>
      <c r="C53" s="6">
        <v>267131010</v>
      </c>
      <c r="D53" s="23">
        <v>208039848</v>
      </c>
      <c r="E53" s="24">
        <v>274701386</v>
      </c>
      <c r="F53" s="6">
        <v>288018387</v>
      </c>
      <c r="G53" s="25">
        <v>288018387</v>
      </c>
      <c r="H53" s="26">
        <v>1360591</v>
      </c>
      <c r="I53" s="24">
        <v>294930207</v>
      </c>
      <c r="J53" s="6">
        <v>290828539</v>
      </c>
      <c r="K53" s="25">
        <v>292602241</v>
      </c>
    </row>
    <row r="54" spans="1:11" ht="13.5">
      <c r="A54" s="22" t="s">
        <v>54</v>
      </c>
      <c r="B54" s="6">
        <v>0</v>
      </c>
      <c r="C54" s="6">
        <v>17029270</v>
      </c>
      <c r="D54" s="23">
        <v>15836736</v>
      </c>
      <c r="E54" s="24">
        <v>8668934</v>
      </c>
      <c r="F54" s="6">
        <v>8668934</v>
      </c>
      <c r="G54" s="25">
        <v>8668934</v>
      </c>
      <c r="H54" s="26">
        <v>0</v>
      </c>
      <c r="I54" s="24">
        <v>9670455</v>
      </c>
      <c r="J54" s="6">
        <v>10123700</v>
      </c>
      <c r="K54" s="25">
        <v>10530295</v>
      </c>
    </row>
    <row r="55" spans="1:11" ht="13.5">
      <c r="A55" s="22" t="s">
        <v>55</v>
      </c>
      <c r="B55" s="6">
        <v>0</v>
      </c>
      <c r="C55" s="6">
        <v>2031770</v>
      </c>
      <c r="D55" s="23">
        <v>0</v>
      </c>
      <c r="E55" s="24">
        <v>150000</v>
      </c>
      <c r="F55" s="6">
        <v>150000</v>
      </c>
      <c r="G55" s="25">
        <v>150000</v>
      </c>
      <c r="H55" s="26">
        <v>0</v>
      </c>
      <c r="I55" s="24">
        <v>0</v>
      </c>
      <c r="J55" s="6">
        <v>0</v>
      </c>
      <c r="K55" s="25">
        <v>1</v>
      </c>
    </row>
    <row r="56" spans="1:11" ht="13.5">
      <c r="A56" s="22" t="s">
        <v>56</v>
      </c>
      <c r="B56" s="6">
        <v>82370</v>
      </c>
      <c r="C56" s="6">
        <v>662584</v>
      </c>
      <c r="D56" s="23">
        <v>1446920</v>
      </c>
      <c r="E56" s="24">
        <v>1848472</v>
      </c>
      <c r="F56" s="6">
        <v>2415973</v>
      </c>
      <c r="G56" s="25">
        <v>2415973</v>
      </c>
      <c r="H56" s="26">
        <v>430998</v>
      </c>
      <c r="I56" s="24">
        <v>3472647</v>
      </c>
      <c r="J56" s="6">
        <v>3406115</v>
      </c>
      <c r="K56" s="25">
        <v>2863348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2151903</v>
      </c>
      <c r="C59" s="6">
        <v>2151903</v>
      </c>
      <c r="D59" s="23">
        <v>0</v>
      </c>
      <c r="E59" s="24">
        <v>3472013</v>
      </c>
      <c r="F59" s="6">
        <v>3472013</v>
      </c>
      <c r="G59" s="25">
        <v>3472013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110312</v>
      </c>
      <c r="C60" s="6">
        <v>110312</v>
      </c>
      <c r="D60" s="23">
        <v>0</v>
      </c>
      <c r="E60" s="24">
        <v>336552</v>
      </c>
      <c r="F60" s="6">
        <v>336552</v>
      </c>
      <c r="G60" s="25">
        <v>336552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1.0253786871087653</v>
      </c>
      <c r="F70" s="5">
        <f t="shared" si="8"/>
        <v>0.99997964415293</v>
      </c>
      <c r="G70" s="5">
        <f t="shared" si="8"/>
        <v>0.99997964415293</v>
      </c>
      <c r="H70" s="5">
        <f t="shared" si="8"/>
        <v>1.888329256489425</v>
      </c>
      <c r="I70" s="5">
        <f t="shared" si="8"/>
        <v>0.9999866259799256</v>
      </c>
      <c r="J70" s="5">
        <f t="shared" si="8"/>
        <v>1.0000019015498562</v>
      </c>
      <c r="K70" s="5">
        <f t="shared" si="8"/>
        <v>0.999990213915679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36288526</v>
      </c>
      <c r="F71" s="2">
        <f t="shared" si="9"/>
        <v>43180817</v>
      </c>
      <c r="G71" s="2">
        <f t="shared" si="9"/>
        <v>43180817</v>
      </c>
      <c r="H71" s="2">
        <f t="shared" si="9"/>
        <v>29355064</v>
      </c>
      <c r="I71" s="2">
        <f t="shared" si="9"/>
        <v>50246000</v>
      </c>
      <c r="J71" s="2">
        <f t="shared" si="9"/>
        <v>51537006</v>
      </c>
      <c r="K71" s="2">
        <f t="shared" si="9"/>
        <v>54158006</v>
      </c>
    </row>
    <row r="72" spans="1:11" ht="12.75" hidden="1">
      <c r="A72" s="1" t="s">
        <v>113</v>
      </c>
      <c r="B72" s="2">
        <f>+B77</f>
        <v>1803071</v>
      </c>
      <c r="C72" s="2">
        <f aca="true" t="shared" si="10" ref="C72:K72">+C77</f>
        <v>29254135</v>
      </c>
      <c r="D72" s="2">
        <f t="shared" si="10"/>
        <v>26851295</v>
      </c>
      <c r="E72" s="2">
        <f t="shared" si="10"/>
        <v>35390365</v>
      </c>
      <c r="F72" s="2">
        <f t="shared" si="10"/>
        <v>43181696</v>
      </c>
      <c r="G72" s="2">
        <f t="shared" si="10"/>
        <v>43181696</v>
      </c>
      <c r="H72" s="2">
        <f t="shared" si="10"/>
        <v>15545522</v>
      </c>
      <c r="I72" s="2">
        <f t="shared" si="10"/>
        <v>50246672</v>
      </c>
      <c r="J72" s="2">
        <f t="shared" si="10"/>
        <v>51536908</v>
      </c>
      <c r="K72" s="2">
        <f t="shared" si="10"/>
        <v>54158536</v>
      </c>
    </row>
    <row r="73" spans="1:11" ht="12.75" hidden="1">
      <c r="A73" s="1" t="s">
        <v>114</v>
      </c>
      <c r="B73" s="2">
        <f>+B74</f>
        <v>42904339.833333336</v>
      </c>
      <c r="C73" s="2">
        <f aca="true" t="shared" si="11" ref="C73:K73">+(C78+C80+C81+C82)-(B78+B80+B81+B82)</f>
        <v>52187569</v>
      </c>
      <c r="D73" s="2">
        <f t="shared" si="11"/>
        <v>-13777711</v>
      </c>
      <c r="E73" s="2">
        <f t="shared" si="11"/>
        <v>-24043616</v>
      </c>
      <c r="F73" s="2">
        <f>+(F78+F80+F81+F82)-(D78+D80+D81+D82)</f>
        <v>-24043616</v>
      </c>
      <c r="G73" s="2">
        <f>+(G78+G80+G81+G82)-(D78+D80+D81+D82)</f>
        <v>-24043616</v>
      </c>
      <c r="H73" s="2">
        <f>+(H78+H80+H81+H82)-(D78+D80+D81+D82)</f>
        <v>-31284266</v>
      </c>
      <c r="I73" s="2">
        <f>+(I78+I80+I81+I82)-(E78+E80+E81+E82)</f>
        <v>-1</v>
      </c>
      <c r="J73" s="2">
        <f t="shared" si="11"/>
        <v>93</v>
      </c>
      <c r="K73" s="2">
        <f t="shared" si="11"/>
        <v>0</v>
      </c>
    </row>
    <row r="74" spans="1:11" ht="12.75" hidden="1">
      <c r="A74" s="1" t="s">
        <v>115</v>
      </c>
      <c r="B74" s="2">
        <f>+TREND(C74:E74)</f>
        <v>42904339.833333336</v>
      </c>
      <c r="C74" s="2">
        <f>+C73</f>
        <v>52187569</v>
      </c>
      <c r="D74" s="2">
        <f aca="true" t="shared" si="12" ref="D74:K74">+D73</f>
        <v>-13777711</v>
      </c>
      <c r="E74" s="2">
        <f t="shared" si="12"/>
        <v>-24043616</v>
      </c>
      <c r="F74" s="2">
        <f t="shared" si="12"/>
        <v>-24043616</v>
      </c>
      <c r="G74" s="2">
        <f t="shared" si="12"/>
        <v>-24043616</v>
      </c>
      <c r="H74" s="2">
        <f t="shared" si="12"/>
        <v>-31284266</v>
      </c>
      <c r="I74" s="2">
        <f t="shared" si="12"/>
        <v>-1</v>
      </c>
      <c r="J74" s="2">
        <f t="shared" si="12"/>
        <v>93</v>
      </c>
      <c r="K74" s="2">
        <f t="shared" si="12"/>
        <v>0</v>
      </c>
    </row>
    <row r="75" spans="1:11" ht="12.75" hidden="1">
      <c r="A75" s="1" t="s">
        <v>116</v>
      </c>
      <c r="B75" s="2">
        <f>+B84-(((B80+B81+B78)*B70)-B79)</f>
        <v>-5753166</v>
      </c>
      <c r="C75" s="2">
        <f aca="true" t="shared" si="13" ref="C75:K75">+C84-(((C80+C81+C78)*C70)-C79)</f>
        <v>172410029</v>
      </c>
      <c r="D75" s="2">
        <f t="shared" si="13"/>
        <v>117197727</v>
      </c>
      <c r="E75" s="2">
        <f t="shared" si="13"/>
        <v>145024652.1649534</v>
      </c>
      <c r="F75" s="2">
        <f t="shared" si="13"/>
        <v>22429051.009269834</v>
      </c>
      <c r="G75" s="2">
        <f t="shared" si="13"/>
        <v>22429051.009269834</v>
      </c>
      <c r="H75" s="2">
        <f t="shared" si="13"/>
        <v>29219877.32399504</v>
      </c>
      <c r="I75" s="2">
        <f t="shared" si="13"/>
        <v>141734254.02254635</v>
      </c>
      <c r="J75" s="2">
        <f t="shared" si="13"/>
        <v>119959434.13359657</v>
      </c>
      <c r="K75" s="2">
        <f t="shared" si="13"/>
        <v>114994902.55727138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1803071</v>
      </c>
      <c r="C77" s="3">
        <v>29254135</v>
      </c>
      <c r="D77" s="3">
        <v>26851295</v>
      </c>
      <c r="E77" s="3">
        <v>35390365</v>
      </c>
      <c r="F77" s="3">
        <v>43181696</v>
      </c>
      <c r="G77" s="3">
        <v>43181696</v>
      </c>
      <c r="H77" s="3">
        <v>15545522</v>
      </c>
      <c r="I77" s="3">
        <v>50246672</v>
      </c>
      <c r="J77" s="3">
        <v>51536908</v>
      </c>
      <c r="K77" s="3">
        <v>54158536</v>
      </c>
    </row>
    <row r="78" spans="1:11" ht="12.75" hidden="1">
      <c r="A78" s="1" t="s">
        <v>66</v>
      </c>
      <c r="B78" s="3">
        <v>0</v>
      </c>
      <c r="C78" s="3">
        <v>106780</v>
      </c>
      <c r="D78" s="3">
        <v>106780</v>
      </c>
      <c r="E78" s="3">
        <v>0</v>
      </c>
      <c r="F78" s="3">
        <v>0</v>
      </c>
      <c r="G78" s="3">
        <v>0</v>
      </c>
      <c r="H78" s="3">
        <v>0</v>
      </c>
      <c r="I78" s="3">
        <v>1</v>
      </c>
      <c r="J78" s="3">
        <v>1</v>
      </c>
      <c r="K78" s="3">
        <v>1</v>
      </c>
    </row>
    <row r="79" spans="1:11" ht="12.75" hidden="1">
      <c r="A79" s="1" t="s">
        <v>67</v>
      </c>
      <c r="B79" s="3">
        <v>-2740952</v>
      </c>
      <c r="C79" s="3">
        <v>69997316</v>
      </c>
      <c r="D79" s="3">
        <v>55233513</v>
      </c>
      <c r="E79" s="3">
        <v>61603830</v>
      </c>
      <c r="F79" s="3">
        <v>113246</v>
      </c>
      <c r="G79" s="3">
        <v>113246</v>
      </c>
      <c r="H79" s="3">
        <v>29781234</v>
      </c>
      <c r="I79" s="3">
        <v>119529909</v>
      </c>
      <c r="J79" s="3">
        <v>97755415</v>
      </c>
      <c r="K79" s="3">
        <v>92790706</v>
      </c>
    </row>
    <row r="80" spans="1:11" ht="12.75" hidden="1">
      <c r="A80" s="1" t="s">
        <v>68</v>
      </c>
      <c r="B80" s="3">
        <v>190685</v>
      </c>
      <c r="C80" s="3">
        <v>13381062</v>
      </c>
      <c r="D80" s="3">
        <v>22582078</v>
      </c>
      <c r="E80" s="3">
        <v>11426346</v>
      </c>
      <c r="F80" s="3">
        <v>11426346</v>
      </c>
      <c r="G80" s="3">
        <v>11426346</v>
      </c>
      <c r="H80" s="3">
        <v>7782079</v>
      </c>
      <c r="I80" s="3">
        <v>11426346</v>
      </c>
      <c r="J80" s="3">
        <v>11426400</v>
      </c>
      <c r="K80" s="3">
        <v>11426400</v>
      </c>
    </row>
    <row r="81" spans="1:11" ht="12.75" hidden="1">
      <c r="A81" s="1" t="s">
        <v>69</v>
      </c>
      <c r="B81" s="3">
        <v>623442</v>
      </c>
      <c r="C81" s="3">
        <v>39513854</v>
      </c>
      <c r="D81" s="3">
        <v>16535127</v>
      </c>
      <c r="E81" s="3">
        <v>3754023</v>
      </c>
      <c r="F81" s="3">
        <v>3754023</v>
      </c>
      <c r="G81" s="3">
        <v>3754023</v>
      </c>
      <c r="H81" s="3">
        <v>157640</v>
      </c>
      <c r="I81" s="3">
        <v>3754021</v>
      </c>
      <c r="J81" s="3">
        <v>3754060</v>
      </c>
      <c r="K81" s="3">
        <v>3754060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36288526</v>
      </c>
      <c r="F83" s="3">
        <v>43180817</v>
      </c>
      <c r="G83" s="3">
        <v>43180817</v>
      </c>
      <c r="H83" s="3">
        <v>29355064</v>
      </c>
      <c r="I83" s="3">
        <v>50246000</v>
      </c>
      <c r="J83" s="3">
        <v>51537006</v>
      </c>
      <c r="K83" s="3">
        <v>54158006</v>
      </c>
    </row>
    <row r="84" spans="1:11" ht="12.75" hidden="1">
      <c r="A84" s="1" t="s">
        <v>72</v>
      </c>
      <c r="B84" s="3">
        <v>-3012214</v>
      </c>
      <c r="C84" s="3">
        <v>102412713</v>
      </c>
      <c r="D84" s="3">
        <v>61964214</v>
      </c>
      <c r="E84" s="3">
        <v>98986449</v>
      </c>
      <c r="F84" s="3">
        <v>37495865</v>
      </c>
      <c r="G84" s="3">
        <v>37495865</v>
      </c>
      <c r="H84" s="3">
        <v>14431447</v>
      </c>
      <c r="I84" s="3">
        <v>37384510</v>
      </c>
      <c r="J84" s="3">
        <v>37384509</v>
      </c>
      <c r="K84" s="3">
        <v>37384509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-12579895</v>
      </c>
      <c r="D5" s="23">
        <v>13743656</v>
      </c>
      <c r="E5" s="24">
        <v>13935400</v>
      </c>
      <c r="F5" s="6">
        <v>13935400</v>
      </c>
      <c r="G5" s="25">
        <v>13935400</v>
      </c>
      <c r="H5" s="26">
        <v>49697759</v>
      </c>
      <c r="I5" s="24">
        <v>29674362</v>
      </c>
      <c r="J5" s="6">
        <v>32095796</v>
      </c>
      <c r="K5" s="25">
        <v>32095796</v>
      </c>
    </row>
    <row r="6" spans="1:11" ht="13.5">
      <c r="A6" s="22" t="s">
        <v>18</v>
      </c>
      <c r="B6" s="6">
        <v>2640749</v>
      </c>
      <c r="C6" s="6">
        <v>-36833948</v>
      </c>
      <c r="D6" s="23">
        <v>42820734</v>
      </c>
      <c r="E6" s="24">
        <v>40494400</v>
      </c>
      <c r="F6" s="6">
        <v>40494400</v>
      </c>
      <c r="G6" s="25">
        <v>40494400</v>
      </c>
      <c r="H6" s="26">
        <v>126158414</v>
      </c>
      <c r="I6" s="24">
        <v>41794582</v>
      </c>
      <c r="J6" s="6">
        <v>44303961</v>
      </c>
      <c r="K6" s="25">
        <v>52257734</v>
      </c>
    </row>
    <row r="7" spans="1:11" ht="13.5">
      <c r="A7" s="22" t="s">
        <v>19</v>
      </c>
      <c r="B7" s="6">
        <v>-5015878</v>
      </c>
      <c r="C7" s="6">
        <v>-544173</v>
      </c>
      <c r="D7" s="23">
        <v>487287</v>
      </c>
      <c r="E7" s="24">
        <v>602800</v>
      </c>
      <c r="F7" s="6">
        <v>602800</v>
      </c>
      <c r="G7" s="25">
        <v>602800</v>
      </c>
      <c r="H7" s="26">
        <v>2403</v>
      </c>
      <c r="I7" s="24">
        <v>629900</v>
      </c>
      <c r="J7" s="6">
        <v>664602</v>
      </c>
      <c r="K7" s="25">
        <v>700002</v>
      </c>
    </row>
    <row r="8" spans="1:11" ht="13.5">
      <c r="A8" s="22" t="s">
        <v>20</v>
      </c>
      <c r="B8" s="6">
        <v>0</v>
      </c>
      <c r="C8" s="6">
        <v>-44666770</v>
      </c>
      <c r="D8" s="23">
        <v>39327377</v>
      </c>
      <c r="E8" s="24">
        <v>40556700</v>
      </c>
      <c r="F8" s="6">
        <v>45542700</v>
      </c>
      <c r="G8" s="25">
        <v>45542700</v>
      </c>
      <c r="H8" s="26">
        <v>105317153</v>
      </c>
      <c r="I8" s="24">
        <v>47201851</v>
      </c>
      <c r="J8" s="6">
        <v>48620912</v>
      </c>
      <c r="K8" s="25">
        <v>48316200</v>
      </c>
    </row>
    <row r="9" spans="1:11" ht="13.5">
      <c r="A9" s="22" t="s">
        <v>21</v>
      </c>
      <c r="B9" s="6">
        <v>4712509</v>
      </c>
      <c r="C9" s="6">
        <v>-76874315</v>
      </c>
      <c r="D9" s="23">
        <v>8036747</v>
      </c>
      <c r="E9" s="24">
        <v>13304200</v>
      </c>
      <c r="F9" s="6">
        <v>13304403</v>
      </c>
      <c r="G9" s="25">
        <v>13304403</v>
      </c>
      <c r="H9" s="26">
        <v>13538074</v>
      </c>
      <c r="I9" s="24">
        <v>27074377</v>
      </c>
      <c r="J9" s="6">
        <v>16068022</v>
      </c>
      <c r="K9" s="25">
        <v>16438010</v>
      </c>
    </row>
    <row r="10" spans="1:11" ht="25.5">
      <c r="A10" s="27" t="s">
        <v>105</v>
      </c>
      <c r="B10" s="28">
        <f>SUM(B5:B9)</f>
        <v>2337380</v>
      </c>
      <c r="C10" s="29">
        <f aca="true" t="shared" si="0" ref="C10:K10">SUM(C5:C9)</f>
        <v>-171499101</v>
      </c>
      <c r="D10" s="30">
        <f t="shared" si="0"/>
        <v>104415801</v>
      </c>
      <c r="E10" s="28">
        <f t="shared" si="0"/>
        <v>108893500</v>
      </c>
      <c r="F10" s="29">
        <f t="shared" si="0"/>
        <v>113879703</v>
      </c>
      <c r="G10" s="31">
        <f t="shared" si="0"/>
        <v>113879703</v>
      </c>
      <c r="H10" s="32">
        <f t="shared" si="0"/>
        <v>294713803</v>
      </c>
      <c r="I10" s="28">
        <f t="shared" si="0"/>
        <v>146375072</v>
      </c>
      <c r="J10" s="29">
        <f t="shared" si="0"/>
        <v>141753293</v>
      </c>
      <c r="K10" s="31">
        <f t="shared" si="0"/>
        <v>149807742</v>
      </c>
    </row>
    <row r="11" spans="1:11" ht="13.5">
      <c r="A11" s="22" t="s">
        <v>22</v>
      </c>
      <c r="B11" s="6">
        <v>-3637552</v>
      </c>
      <c r="C11" s="6">
        <v>-42954701</v>
      </c>
      <c r="D11" s="23">
        <v>45689801</v>
      </c>
      <c r="E11" s="24">
        <v>47582800</v>
      </c>
      <c r="F11" s="6">
        <v>47581900</v>
      </c>
      <c r="G11" s="25">
        <v>47581900</v>
      </c>
      <c r="H11" s="26">
        <v>164174835</v>
      </c>
      <c r="I11" s="24">
        <v>48239313</v>
      </c>
      <c r="J11" s="6">
        <v>49339131</v>
      </c>
      <c r="K11" s="25">
        <v>51767096</v>
      </c>
    </row>
    <row r="12" spans="1:11" ht="13.5">
      <c r="A12" s="22" t="s">
        <v>23</v>
      </c>
      <c r="B12" s="6">
        <v>0</v>
      </c>
      <c r="C12" s="6">
        <v>-3542940</v>
      </c>
      <c r="D12" s="23">
        <v>3509575</v>
      </c>
      <c r="E12" s="24">
        <v>3924700</v>
      </c>
      <c r="F12" s="6">
        <v>3924600</v>
      </c>
      <c r="G12" s="25">
        <v>3924600</v>
      </c>
      <c r="H12" s="26">
        <v>11510296</v>
      </c>
      <c r="I12" s="24">
        <v>3790989</v>
      </c>
      <c r="J12" s="6">
        <v>4215470</v>
      </c>
      <c r="K12" s="25">
        <v>4405164</v>
      </c>
    </row>
    <row r="13" spans="1:11" ht="13.5">
      <c r="A13" s="22" t="s">
        <v>106</v>
      </c>
      <c r="B13" s="6">
        <v>0</v>
      </c>
      <c r="C13" s="6">
        <v>-26385511</v>
      </c>
      <c r="D13" s="23">
        <v>19971357</v>
      </c>
      <c r="E13" s="24">
        <v>29079300</v>
      </c>
      <c r="F13" s="6">
        <v>29079300</v>
      </c>
      <c r="G13" s="25">
        <v>29079300</v>
      </c>
      <c r="H13" s="26">
        <v>0</v>
      </c>
      <c r="I13" s="24">
        <v>30387900</v>
      </c>
      <c r="J13" s="6">
        <v>32059200</v>
      </c>
      <c r="K13" s="25">
        <v>33501864</v>
      </c>
    </row>
    <row r="14" spans="1:11" ht="13.5">
      <c r="A14" s="22" t="s">
        <v>24</v>
      </c>
      <c r="B14" s="6">
        <v>0</v>
      </c>
      <c r="C14" s="6">
        <v>-8024262</v>
      </c>
      <c r="D14" s="23">
        <v>9791627</v>
      </c>
      <c r="E14" s="24">
        <v>9271100</v>
      </c>
      <c r="F14" s="6">
        <v>9271100</v>
      </c>
      <c r="G14" s="25">
        <v>9271100</v>
      </c>
      <c r="H14" s="26">
        <v>430019</v>
      </c>
      <c r="I14" s="24">
        <v>9288900</v>
      </c>
      <c r="J14" s="6">
        <v>9799600</v>
      </c>
      <c r="K14" s="25">
        <v>10240582</v>
      </c>
    </row>
    <row r="15" spans="1:11" ht="13.5">
      <c r="A15" s="22" t="s">
        <v>107</v>
      </c>
      <c r="B15" s="6">
        <v>0</v>
      </c>
      <c r="C15" s="6">
        <v>-20747264</v>
      </c>
      <c r="D15" s="23">
        <v>28449980</v>
      </c>
      <c r="E15" s="24">
        <v>26366400</v>
      </c>
      <c r="F15" s="6">
        <v>26367500</v>
      </c>
      <c r="G15" s="25">
        <v>26367500</v>
      </c>
      <c r="H15" s="26">
        <v>20999860</v>
      </c>
      <c r="I15" s="24">
        <v>29873352</v>
      </c>
      <c r="J15" s="6">
        <v>32389401</v>
      </c>
      <c r="K15" s="25">
        <v>35075153</v>
      </c>
    </row>
    <row r="16" spans="1:11" ht="13.5">
      <c r="A16" s="22" t="s">
        <v>20</v>
      </c>
      <c r="B16" s="6">
        <v>-14708735</v>
      </c>
      <c r="C16" s="6">
        <v>0</v>
      </c>
      <c r="D16" s="23">
        <v>1629525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42788233</v>
      </c>
      <c r="C17" s="6">
        <v>-38768480</v>
      </c>
      <c r="D17" s="23">
        <v>42872954</v>
      </c>
      <c r="E17" s="24">
        <v>40120000</v>
      </c>
      <c r="F17" s="6">
        <v>45104100</v>
      </c>
      <c r="G17" s="25">
        <v>45104100</v>
      </c>
      <c r="H17" s="26">
        <v>80624897</v>
      </c>
      <c r="I17" s="24">
        <v>49855339</v>
      </c>
      <c r="J17" s="6">
        <v>53021675</v>
      </c>
      <c r="K17" s="25">
        <v>53353485</v>
      </c>
    </row>
    <row r="18" spans="1:11" ht="13.5">
      <c r="A18" s="33" t="s">
        <v>26</v>
      </c>
      <c r="B18" s="34">
        <f>SUM(B11:B17)</f>
        <v>24441946</v>
      </c>
      <c r="C18" s="35">
        <f aca="true" t="shared" si="1" ref="C18:K18">SUM(C11:C17)</f>
        <v>-140423158</v>
      </c>
      <c r="D18" s="36">
        <f t="shared" si="1"/>
        <v>151914819</v>
      </c>
      <c r="E18" s="34">
        <f t="shared" si="1"/>
        <v>156344300</v>
      </c>
      <c r="F18" s="35">
        <f t="shared" si="1"/>
        <v>161328500</v>
      </c>
      <c r="G18" s="37">
        <f t="shared" si="1"/>
        <v>161328500</v>
      </c>
      <c r="H18" s="38">
        <f t="shared" si="1"/>
        <v>277739907</v>
      </c>
      <c r="I18" s="34">
        <f t="shared" si="1"/>
        <v>171435793</v>
      </c>
      <c r="J18" s="35">
        <f t="shared" si="1"/>
        <v>180824477</v>
      </c>
      <c r="K18" s="37">
        <f t="shared" si="1"/>
        <v>188343344</v>
      </c>
    </row>
    <row r="19" spans="1:11" ht="13.5">
      <c r="A19" s="33" t="s">
        <v>27</v>
      </c>
      <c r="B19" s="39">
        <f>+B10-B18</f>
        <v>-22104566</v>
      </c>
      <c r="C19" s="40">
        <f aca="true" t="shared" si="2" ref="C19:K19">+C10-C18</f>
        <v>-31075943</v>
      </c>
      <c r="D19" s="41">
        <f t="shared" si="2"/>
        <v>-47499018</v>
      </c>
      <c r="E19" s="39">
        <f t="shared" si="2"/>
        <v>-47450800</v>
      </c>
      <c r="F19" s="40">
        <f t="shared" si="2"/>
        <v>-47448797</v>
      </c>
      <c r="G19" s="42">
        <f t="shared" si="2"/>
        <v>-47448797</v>
      </c>
      <c r="H19" s="43">
        <f t="shared" si="2"/>
        <v>16973896</v>
      </c>
      <c r="I19" s="39">
        <f t="shared" si="2"/>
        <v>-25060721</v>
      </c>
      <c r="J19" s="40">
        <f t="shared" si="2"/>
        <v>-39071184</v>
      </c>
      <c r="K19" s="42">
        <f t="shared" si="2"/>
        <v>-38535602</v>
      </c>
    </row>
    <row r="20" spans="1:11" ht="25.5">
      <c r="A20" s="44" t="s">
        <v>28</v>
      </c>
      <c r="B20" s="45">
        <v>0</v>
      </c>
      <c r="C20" s="46">
        <v>-22073107</v>
      </c>
      <c r="D20" s="47">
        <v>41234492</v>
      </c>
      <c r="E20" s="45">
        <v>31594000</v>
      </c>
      <c r="F20" s="46">
        <v>30594000</v>
      </c>
      <c r="G20" s="48">
        <v>30594000</v>
      </c>
      <c r="H20" s="49">
        <v>0</v>
      </c>
      <c r="I20" s="45">
        <v>20125000</v>
      </c>
      <c r="J20" s="46">
        <v>17572001</v>
      </c>
      <c r="K20" s="48">
        <v>18840001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2</v>
      </c>
      <c r="K21" s="54">
        <v>2</v>
      </c>
    </row>
    <row r="22" spans="1:11" ht="25.5">
      <c r="A22" s="56" t="s">
        <v>109</v>
      </c>
      <c r="B22" s="57">
        <f>SUM(B19:B21)</f>
        <v>-22104566</v>
      </c>
      <c r="C22" s="58">
        <f aca="true" t="shared" si="3" ref="C22:K22">SUM(C19:C21)</f>
        <v>-53149050</v>
      </c>
      <c r="D22" s="59">
        <f t="shared" si="3"/>
        <v>-6264526</v>
      </c>
      <c r="E22" s="57">
        <f t="shared" si="3"/>
        <v>-15856800</v>
      </c>
      <c r="F22" s="58">
        <f t="shared" si="3"/>
        <v>-16854797</v>
      </c>
      <c r="G22" s="60">
        <f t="shared" si="3"/>
        <v>-16854797</v>
      </c>
      <c r="H22" s="61">
        <f t="shared" si="3"/>
        <v>16973896</v>
      </c>
      <c r="I22" s="57">
        <f t="shared" si="3"/>
        <v>-4935721</v>
      </c>
      <c r="J22" s="58">
        <f t="shared" si="3"/>
        <v>-21499181</v>
      </c>
      <c r="K22" s="60">
        <f t="shared" si="3"/>
        <v>-19695599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-22104566</v>
      </c>
      <c r="C24" s="40">
        <f aca="true" t="shared" si="4" ref="C24:K24">SUM(C22:C23)</f>
        <v>-53149050</v>
      </c>
      <c r="D24" s="41">
        <f t="shared" si="4"/>
        <v>-6264526</v>
      </c>
      <c r="E24" s="39">
        <f t="shared" si="4"/>
        <v>-15856800</v>
      </c>
      <c r="F24" s="40">
        <f t="shared" si="4"/>
        <v>-16854797</v>
      </c>
      <c r="G24" s="42">
        <f t="shared" si="4"/>
        <v>-16854797</v>
      </c>
      <c r="H24" s="43">
        <f t="shared" si="4"/>
        <v>16973896</v>
      </c>
      <c r="I24" s="39">
        <f t="shared" si="4"/>
        <v>-4935721</v>
      </c>
      <c r="J24" s="40">
        <f t="shared" si="4"/>
        <v>-21499181</v>
      </c>
      <c r="K24" s="42">
        <f t="shared" si="4"/>
        <v>-19695599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6715770</v>
      </c>
      <c r="C27" s="7">
        <v>27437977</v>
      </c>
      <c r="D27" s="69">
        <v>36103002</v>
      </c>
      <c r="E27" s="70">
        <v>31594000</v>
      </c>
      <c r="F27" s="7">
        <v>30594000</v>
      </c>
      <c r="G27" s="71">
        <v>30594000</v>
      </c>
      <c r="H27" s="72">
        <v>136780651</v>
      </c>
      <c r="I27" s="70">
        <v>27243999</v>
      </c>
      <c r="J27" s="7">
        <v>17573001</v>
      </c>
      <c r="K27" s="71">
        <v>17573001</v>
      </c>
    </row>
    <row r="28" spans="1:11" ht="13.5">
      <c r="A28" s="73" t="s">
        <v>33</v>
      </c>
      <c r="B28" s="6">
        <v>4968208</v>
      </c>
      <c r="C28" s="6">
        <v>27437977</v>
      </c>
      <c r="D28" s="23">
        <v>36103002</v>
      </c>
      <c r="E28" s="24">
        <v>31594000</v>
      </c>
      <c r="F28" s="6">
        <v>30594000</v>
      </c>
      <c r="G28" s="25">
        <v>30594000</v>
      </c>
      <c r="H28" s="26">
        <v>0</v>
      </c>
      <c r="I28" s="24">
        <v>27243999</v>
      </c>
      <c r="J28" s="6">
        <v>17573001</v>
      </c>
      <c r="K28" s="25">
        <v>17573001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1747562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6715770</v>
      </c>
      <c r="C32" s="7">
        <f aca="true" t="shared" si="5" ref="C32:K32">SUM(C28:C31)</f>
        <v>27437977</v>
      </c>
      <c r="D32" s="69">
        <f t="shared" si="5"/>
        <v>36103002</v>
      </c>
      <c r="E32" s="70">
        <f t="shared" si="5"/>
        <v>31594000</v>
      </c>
      <c r="F32" s="7">
        <f t="shared" si="5"/>
        <v>30594000</v>
      </c>
      <c r="G32" s="71">
        <f t="shared" si="5"/>
        <v>30594000</v>
      </c>
      <c r="H32" s="72">
        <f t="shared" si="5"/>
        <v>0</v>
      </c>
      <c r="I32" s="70">
        <f t="shared" si="5"/>
        <v>27243999</v>
      </c>
      <c r="J32" s="7">
        <f t="shared" si="5"/>
        <v>17573001</v>
      </c>
      <c r="K32" s="71">
        <f t="shared" si="5"/>
        <v>17573001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5470004</v>
      </c>
      <c r="C35" s="6">
        <v>41925730</v>
      </c>
      <c r="D35" s="23">
        <v>47772087</v>
      </c>
      <c r="E35" s="24">
        <v>38975045</v>
      </c>
      <c r="F35" s="6">
        <v>38300948</v>
      </c>
      <c r="G35" s="25">
        <v>38300948</v>
      </c>
      <c r="H35" s="26">
        <v>503122242</v>
      </c>
      <c r="I35" s="24">
        <v>60944331</v>
      </c>
      <c r="J35" s="6">
        <v>69424286</v>
      </c>
      <c r="K35" s="25">
        <v>69424286</v>
      </c>
    </row>
    <row r="36" spans="1:11" ht="13.5">
      <c r="A36" s="22" t="s">
        <v>39</v>
      </c>
      <c r="B36" s="6">
        <v>562572796</v>
      </c>
      <c r="C36" s="6">
        <v>540581386</v>
      </c>
      <c r="D36" s="23">
        <v>550250715</v>
      </c>
      <c r="E36" s="24">
        <v>545124503</v>
      </c>
      <c r="F36" s="6">
        <v>544124503</v>
      </c>
      <c r="G36" s="25">
        <v>544124503</v>
      </c>
      <c r="H36" s="26">
        <v>278524996</v>
      </c>
      <c r="I36" s="24">
        <v>540438903</v>
      </c>
      <c r="J36" s="6">
        <v>525708003</v>
      </c>
      <c r="K36" s="25">
        <v>525708003</v>
      </c>
    </row>
    <row r="37" spans="1:11" ht="13.5">
      <c r="A37" s="22" t="s">
        <v>40</v>
      </c>
      <c r="B37" s="6">
        <v>52199768</v>
      </c>
      <c r="C37" s="6">
        <v>116907163</v>
      </c>
      <c r="D37" s="23">
        <v>149688474</v>
      </c>
      <c r="E37" s="24">
        <v>18734219</v>
      </c>
      <c r="F37" s="6">
        <v>99720605</v>
      </c>
      <c r="G37" s="25">
        <v>99720605</v>
      </c>
      <c r="H37" s="26">
        <v>484670973</v>
      </c>
      <c r="I37" s="24">
        <v>26667933</v>
      </c>
      <c r="J37" s="6">
        <v>28021251</v>
      </c>
      <c r="K37" s="25">
        <v>28021251</v>
      </c>
    </row>
    <row r="38" spans="1:11" ht="13.5">
      <c r="A38" s="22" t="s">
        <v>41</v>
      </c>
      <c r="B38" s="6">
        <v>34839701</v>
      </c>
      <c r="C38" s="6">
        <v>31549804</v>
      </c>
      <c r="D38" s="23">
        <v>20919883</v>
      </c>
      <c r="E38" s="24">
        <v>83088200</v>
      </c>
      <c r="F38" s="6">
        <v>83088200</v>
      </c>
      <c r="G38" s="25">
        <v>83088200</v>
      </c>
      <c r="H38" s="26">
        <v>19091257</v>
      </c>
      <c r="I38" s="24">
        <v>65607600</v>
      </c>
      <c r="J38" s="6">
        <v>39663133</v>
      </c>
      <c r="K38" s="25">
        <v>39663133</v>
      </c>
    </row>
    <row r="39" spans="1:11" ht="13.5">
      <c r="A39" s="22" t="s">
        <v>42</v>
      </c>
      <c r="B39" s="6">
        <v>503107897</v>
      </c>
      <c r="C39" s="6">
        <v>434050149</v>
      </c>
      <c r="D39" s="23">
        <v>427352105</v>
      </c>
      <c r="E39" s="24">
        <v>482277294</v>
      </c>
      <c r="F39" s="6">
        <v>399616808</v>
      </c>
      <c r="G39" s="25">
        <v>399616808</v>
      </c>
      <c r="H39" s="26">
        <v>260911112</v>
      </c>
      <c r="I39" s="24">
        <v>514043423</v>
      </c>
      <c r="J39" s="6">
        <v>548947087</v>
      </c>
      <c r="K39" s="25">
        <v>547143505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11662799</v>
      </c>
      <c r="E42" s="24">
        <v>5266377</v>
      </c>
      <c r="F42" s="6">
        <v>5266377</v>
      </c>
      <c r="G42" s="25">
        <v>5266377</v>
      </c>
      <c r="H42" s="26">
        <v>25527495</v>
      </c>
      <c r="I42" s="24">
        <v>17667242</v>
      </c>
      <c r="J42" s="6">
        <v>18229386</v>
      </c>
      <c r="K42" s="25">
        <v>22545026</v>
      </c>
    </row>
    <row r="43" spans="1:11" ht="13.5">
      <c r="A43" s="22" t="s">
        <v>45</v>
      </c>
      <c r="B43" s="6">
        <v>0</v>
      </c>
      <c r="C43" s="6">
        <v>-19650</v>
      </c>
      <c r="D43" s="23">
        <v>0</v>
      </c>
      <c r="E43" s="24">
        <v>-31595999</v>
      </c>
      <c r="F43" s="6">
        <v>-31594000</v>
      </c>
      <c r="G43" s="25">
        <v>-31594000</v>
      </c>
      <c r="H43" s="26">
        <v>-1484</v>
      </c>
      <c r="I43" s="24">
        <v>12501000</v>
      </c>
      <c r="J43" s="6">
        <v>0</v>
      </c>
      <c r="K43" s="25">
        <v>0</v>
      </c>
    </row>
    <row r="44" spans="1:11" ht="13.5">
      <c r="A44" s="22" t="s">
        <v>46</v>
      </c>
      <c r="B44" s="6">
        <v>-1448286</v>
      </c>
      <c r="C44" s="6">
        <v>2353681</v>
      </c>
      <c r="D44" s="23">
        <v>-7958</v>
      </c>
      <c r="E44" s="24">
        <v>41083</v>
      </c>
      <c r="F44" s="6">
        <v>0</v>
      </c>
      <c r="G44" s="25">
        <v>0</v>
      </c>
      <c r="H44" s="26">
        <v>-1214161</v>
      </c>
      <c r="I44" s="24">
        <v>75080</v>
      </c>
      <c r="J44" s="6">
        <v>50602</v>
      </c>
      <c r="K44" s="25">
        <v>0</v>
      </c>
    </row>
    <row r="45" spans="1:11" ht="13.5">
      <c r="A45" s="33" t="s">
        <v>47</v>
      </c>
      <c r="B45" s="7">
        <v>-1448286</v>
      </c>
      <c r="C45" s="7">
        <v>21476682</v>
      </c>
      <c r="D45" s="69">
        <v>11654841</v>
      </c>
      <c r="E45" s="70">
        <v>-25788513</v>
      </c>
      <c r="F45" s="7">
        <v>-25827597</v>
      </c>
      <c r="G45" s="71">
        <v>-25827597</v>
      </c>
      <c r="H45" s="72">
        <v>-128164054</v>
      </c>
      <c r="I45" s="70">
        <v>74920869</v>
      </c>
      <c r="J45" s="7">
        <v>101482122</v>
      </c>
      <c r="K45" s="71">
        <v>105747160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6528563</v>
      </c>
      <c r="C48" s="6">
        <v>19142651</v>
      </c>
      <c r="D48" s="23">
        <v>13105172</v>
      </c>
      <c r="E48" s="24">
        <v>2000000</v>
      </c>
      <c r="F48" s="6">
        <v>2000000</v>
      </c>
      <c r="G48" s="25">
        <v>2000000</v>
      </c>
      <c r="H48" s="26">
        <v>221141926</v>
      </c>
      <c r="I48" s="24">
        <v>9299586</v>
      </c>
      <c r="J48" s="6">
        <v>-30</v>
      </c>
      <c r="K48" s="25">
        <v>-30</v>
      </c>
    </row>
    <row r="49" spans="1:11" ht="13.5">
      <c r="A49" s="22" t="s">
        <v>50</v>
      </c>
      <c r="B49" s="6">
        <f>+B75</f>
        <v>64714683</v>
      </c>
      <c r="C49" s="6">
        <f aca="true" t="shared" si="6" ref="C49:K49">+C75</f>
        <v>144709096</v>
      </c>
      <c r="D49" s="23">
        <f t="shared" si="6"/>
        <v>175275529</v>
      </c>
      <c r="E49" s="24">
        <f t="shared" si="6"/>
        <v>-6452169.252088651</v>
      </c>
      <c r="F49" s="6">
        <f t="shared" si="6"/>
        <v>74534291.9317134</v>
      </c>
      <c r="G49" s="25">
        <f t="shared" si="6"/>
        <v>74534291.9317134</v>
      </c>
      <c r="H49" s="26">
        <f t="shared" si="6"/>
        <v>704984598</v>
      </c>
      <c r="I49" s="24">
        <f t="shared" si="6"/>
        <v>-16128074.946509093</v>
      </c>
      <c r="J49" s="6">
        <f t="shared" si="6"/>
        <v>-28993760.779531464</v>
      </c>
      <c r="K49" s="25">
        <f t="shared" si="6"/>
        <v>-29627681.321620136</v>
      </c>
    </row>
    <row r="50" spans="1:11" ht="13.5">
      <c r="A50" s="33" t="s">
        <v>51</v>
      </c>
      <c r="B50" s="7">
        <f>+B48-B49</f>
        <v>-58186120</v>
      </c>
      <c r="C50" s="7">
        <f aca="true" t="shared" si="7" ref="C50:K50">+C48-C49</f>
        <v>-125566445</v>
      </c>
      <c r="D50" s="69">
        <f t="shared" si="7"/>
        <v>-162170357</v>
      </c>
      <c r="E50" s="70">
        <f t="shared" si="7"/>
        <v>8452169.252088651</v>
      </c>
      <c r="F50" s="7">
        <f t="shared" si="7"/>
        <v>-72534291.9317134</v>
      </c>
      <c r="G50" s="71">
        <f t="shared" si="7"/>
        <v>-72534291.9317134</v>
      </c>
      <c r="H50" s="72">
        <f t="shared" si="7"/>
        <v>-483842672</v>
      </c>
      <c r="I50" s="70">
        <f t="shared" si="7"/>
        <v>25427660.946509093</v>
      </c>
      <c r="J50" s="7">
        <f t="shared" si="7"/>
        <v>28993730.779531464</v>
      </c>
      <c r="K50" s="71">
        <f t="shared" si="7"/>
        <v>29627651.321620136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562572796</v>
      </c>
      <c r="C53" s="6">
        <v>514132779</v>
      </c>
      <c r="D53" s="23">
        <v>157888403</v>
      </c>
      <c r="E53" s="24">
        <v>532262502</v>
      </c>
      <c r="F53" s="6">
        <v>531262502</v>
      </c>
      <c r="G53" s="25">
        <v>531262502</v>
      </c>
      <c r="H53" s="26">
        <v>278524996</v>
      </c>
      <c r="I53" s="24">
        <v>528329902</v>
      </c>
      <c r="J53" s="6">
        <v>513841002</v>
      </c>
      <c r="K53" s="25">
        <v>513841002</v>
      </c>
    </row>
    <row r="54" spans="1:11" ht="13.5">
      <c r="A54" s="22" t="s">
        <v>54</v>
      </c>
      <c r="B54" s="6">
        <v>0</v>
      </c>
      <c r="C54" s="6">
        <v>-26370555</v>
      </c>
      <c r="D54" s="23">
        <v>20002764</v>
      </c>
      <c r="E54" s="24">
        <v>29079300</v>
      </c>
      <c r="F54" s="6">
        <v>29079300</v>
      </c>
      <c r="G54" s="25">
        <v>29079300</v>
      </c>
      <c r="H54" s="26">
        <v>0</v>
      </c>
      <c r="I54" s="24">
        <v>30387900</v>
      </c>
      <c r="J54" s="6">
        <v>32059200</v>
      </c>
      <c r="K54" s="25">
        <v>33501864</v>
      </c>
    </row>
    <row r="55" spans="1:11" ht="13.5">
      <c r="A55" s="22" t="s">
        <v>55</v>
      </c>
      <c r="B55" s="6">
        <v>6715770</v>
      </c>
      <c r="C55" s="6">
        <v>27437977</v>
      </c>
      <c r="D55" s="23">
        <v>35503002</v>
      </c>
      <c r="E55" s="24">
        <v>0</v>
      </c>
      <c r="F55" s="6">
        <v>0</v>
      </c>
      <c r="G55" s="25">
        <v>0</v>
      </c>
      <c r="H55" s="26">
        <v>65166661</v>
      </c>
      <c r="I55" s="24">
        <v>0</v>
      </c>
      <c r="J55" s="6">
        <v>2</v>
      </c>
      <c r="K55" s="25">
        <v>2</v>
      </c>
    </row>
    <row r="56" spans="1:11" ht="13.5">
      <c r="A56" s="22" t="s">
        <v>56</v>
      </c>
      <c r="B56" s="6">
        <v>0</v>
      </c>
      <c r="C56" s="6">
        <v>0</v>
      </c>
      <c r="D56" s="23">
        <v>0</v>
      </c>
      <c r="E56" s="24">
        <v>4122300</v>
      </c>
      <c r="F56" s="6">
        <v>9106400</v>
      </c>
      <c r="G56" s="25">
        <v>9106400</v>
      </c>
      <c r="H56" s="26">
        <v>4136531</v>
      </c>
      <c r="I56" s="24">
        <v>4991550</v>
      </c>
      <c r="J56" s="6">
        <v>5265836</v>
      </c>
      <c r="K56" s="25">
        <v>5502801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2478380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0.6519794256778432</v>
      </c>
      <c r="F70" s="5">
        <f t="shared" si="8"/>
        <v>0.6519773546096936</v>
      </c>
      <c r="G70" s="5">
        <f t="shared" si="8"/>
        <v>0.6519773546096936</v>
      </c>
      <c r="H70" s="5">
        <f t="shared" si="8"/>
        <v>0</v>
      </c>
      <c r="I70" s="5">
        <f t="shared" si="8"/>
        <v>0.8064936582847688</v>
      </c>
      <c r="J70" s="5">
        <f t="shared" si="8"/>
        <v>0.8041727636736902</v>
      </c>
      <c r="K70" s="5">
        <f t="shared" si="8"/>
        <v>0.8134027411987705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41664680</v>
      </c>
      <c r="F71" s="2">
        <f t="shared" si="9"/>
        <v>41664680</v>
      </c>
      <c r="G71" s="2">
        <f t="shared" si="9"/>
        <v>41664680</v>
      </c>
      <c r="H71" s="2">
        <f t="shared" si="9"/>
        <v>0</v>
      </c>
      <c r="I71" s="2">
        <f t="shared" si="9"/>
        <v>66166289</v>
      </c>
      <c r="J71" s="2">
        <f t="shared" si="9"/>
        <v>70965164</v>
      </c>
      <c r="K71" s="2">
        <f t="shared" si="9"/>
        <v>78605802</v>
      </c>
    </row>
    <row r="72" spans="1:11" ht="12.75" hidden="1">
      <c r="A72" s="1" t="s">
        <v>113</v>
      </c>
      <c r="B72" s="2">
        <f>+B77</f>
        <v>7353258</v>
      </c>
      <c r="C72" s="2">
        <f aca="true" t="shared" si="10" ref="C72:K72">+C77</f>
        <v>-53304596</v>
      </c>
      <c r="D72" s="2">
        <f t="shared" si="10"/>
        <v>64186342</v>
      </c>
      <c r="E72" s="2">
        <f t="shared" si="10"/>
        <v>63904900</v>
      </c>
      <c r="F72" s="2">
        <f t="shared" si="10"/>
        <v>63905103</v>
      </c>
      <c r="G72" s="2">
        <f t="shared" si="10"/>
        <v>63905103</v>
      </c>
      <c r="H72" s="2">
        <f t="shared" si="10"/>
        <v>184339431</v>
      </c>
      <c r="I72" s="2">
        <f t="shared" si="10"/>
        <v>82041921</v>
      </c>
      <c r="J72" s="2">
        <f t="shared" si="10"/>
        <v>88246167</v>
      </c>
      <c r="K72" s="2">
        <f t="shared" si="10"/>
        <v>96638231</v>
      </c>
    </row>
    <row r="73" spans="1:11" ht="12.75" hidden="1">
      <c r="A73" s="1" t="s">
        <v>114</v>
      </c>
      <c r="B73" s="2">
        <f>+B74</f>
        <v>23176057.666666664</v>
      </c>
      <c r="C73" s="2">
        <f aca="true" t="shared" si="11" ref="C73:K73">+(C78+C80+C81+C82)-(B78+B80+B81+B82)</f>
        <v>23541297</v>
      </c>
      <c r="D73" s="2">
        <f t="shared" si="11"/>
        <v>11726603</v>
      </c>
      <c r="E73" s="2">
        <f t="shared" si="11"/>
        <v>2103345</v>
      </c>
      <c r="F73" s="2">
        <f>+(F78+F80+F81+F82)-(D78+D80+D81+D82)</f>
        <v>2103345</v>
      </c>
      <c r="G73" s="2">
        <f>+(G78+G80+G81+G82)-(D78+D80+D81+D82)</f>
        <v>2103345</v>
      </c>
      <c r="H73" s="2">
        <f>+(H78+H80+H81+H82)-(D78+D80+D81+D82)</f>
        <v>246562742</v>
      </c>
      <c r="I73" s="2">
        <f>+(I78+I80+I81+I82)-(E78+E80+E81+E82)</f>
        <v>14637900</v>
      </c>
      <c r="J73" s="2">
        <f t="shared" si="11"/>
        <v>17740771</v>
      </c>
      <c r="K73" s="2">
        <f t="shared" si="11"/>
        <v>0</v>
      </c>
    </row>
    <row r="74" spans="1:11" ht="12.75" hidden="1">
      <c r="A74" s="1" t="s">
        <v>115</v>
      </c>
      <c r="B74" s="2">
        <f>+TREND(C74:E74)</f>
        <v>23176057.666666664</v>
      </c>
      <c r="C74" s="2">
        <f>+C73</f>
        <v>23541297</v>
      </c>
      <c r="D74" s="2">
        <f aca="true" t="shared" si="12" ref="D74:K74">+D73</f>
        <v>11726603</v>
      </c>
      <c r="E74" s="2">
        <f t="shared" si="12"/>
        <v>2103345</v>
      </c>
      <c r="F74" s="2">
        <f t="shared" si="12"/>
        <v>2103345</v>
      </c>
      <c r="G74" s="2">
        <f t="shared" si="12"/>
        <v>2103345</v>
      </c>
      <c r="H74" s="2">
        <f t="shared" si="12"/>
        <v>246562742</v>
      </c>
      <c r="I74" s="2">
        <f t="shared" si="12"/>
        <v>14637900</v>
      </c>
      <c r="J74" s="2">
        <f t="shared" si="12"/>
        <v>17740771</v>
      </c>
      <c r="K74" s="2">
        <f t="shared" si="12"/>
        <v>0</v>
      </c>
    </row>
    <row r="75" spans="1:11" ht="12.75" hidden="1">
      <c r="A75" s="1" t="s">
        <v>116</v>
      </c>
      <c r="B75" s="2">
        <f>+B84-(((B80+B81+B78)*B70)-B79)</f>
        <v>64714683</v>
      </c>
      <c r="C75" s="2">
        <f aca="true" t="shared" si="13" ref="C75:K75">+C84-(((C80+C81+C78)*C70)-C79)</f>
        <v>144709096</v>
      </c>
      <c r="D75" s="2">
        <f t="shared" si="13"/>
        <v>175275529</v>
      </c>
      <c r="E75" s="2">
        <f t="shared" si="13"/>
        <v>-6452169.252088651</v>
      </c>
      <c r="F75" s="2">
        <f t="shared" si="13"/>
        <v>74534291.9317134</v>
      </c>
      <c r="G75" s="2">
        <f t="shared" si="13"/>
        <v>74534291.9317134</v>
      </c>
      <c r="H75" s="2">
        <f t="shared" si="13"/>
        <v>704984598</v>
      </c>
      <c r="I75" s="2">
        <f t="shared" si="13"/>
        <v>-16128074.946509093</v>
      </c>
      <c r="J75" s="2">
        <f t="shared" si="13"/>
        <v>-28993760.779531464</v>
      </c>
      <c r="K75" s="2">
        <f t="shared" si="13"/>
        <v>-29627681.321620136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7353258</v>
      </c>
      <c r="C77" s="3">
        <v>-53304596</v>
      </c>
      <c r="D77" s="3">
        <v>64186342</v>
      </c>
      <c r="E77" s="3">
        <v>63904900</v>
      </c>
      <c r="F77" s="3">
        <v>63905103</v>
      </c>
      <c r="G77" s="3">
        <v>63905103</v>
      </c>
      <c r="H77" s="3">
        <v>184339431</v>
      </c>
      <c r="I77" s="3">
        <v>82041921</v>
      </c>
      <c r="J77" s="3">
        <v>88246167</v>
      </c>
      <c r="K77" s="3">
        <v>96638231</v>
      </c>
    </row>
    <row r="78" spans="1:11" ht="12.75" hidden="1">
      <c r="A78" s="1" t="s">
        <v>66</v>
      </c>
      <c r="B78" s="3">
        <v>0</v>
      </c>
      <c r="C78" s="3">
        <v>19650</v>
      </c>
      <c r="D78" s="3">
        <v>0</v>
      </c>
      <c r="E78" s="3">
        <v>1999</v>
      </c>
      <c r="F78" s="3">
        <v>1999</v>
      </c>
      <c r="G78" s="3">
        <v>1999</v>
      </c>
      <c r="H78" s="3">
        <v>0</v>
      </c>
      <c r="I78" s="3">
        <v>999</v>
      </c>
      <c r="J78" s="3">
        <v>999</v>
      </c>
      <c r="K78" s="3">
        <v>999</v>
      </c>
    </row>
    <row r="79" spans="1:11" ht="12.75" hidden="1">
      <c r="A79" s="1" t="s">
        <v>67</v>
      </c>
      <c r="B79" s="3">
        <v>51718554</v>
      </c>
      <c r="C79" s="3">
        <v>105041396</v>
      </c>
      <c r="D79" s="3">
        <v>143807213</v>
      </c>
      <c r="E79" s="3">
        <v>12299999</v>
      </c>
      <c r="F79" s="3">
        <v>12299999</v>
      </c>
      <c r="G79" s="3">
        <v>12299999</v>
      </c>
      <c r="H79" s="3">
        <v>473402375</v>
      </c>
      <c r="I79" s="3">
        <v>19817433</v>
      </c>
      <c r="J79" s="3">
        <v>20817484</v>
      </c>
      <c r="K79" s="3">
        <v>20817484</v>
      </c>
    </row>
    <row r="80" spans="1:11" ht="12.75" hidden="1">
      <c r="A80" s="1" t="s">
        <v>68</v>
      </c>
      <c r="B80" s="3">
        <v>-12894505</v>
      </c>
      <c r="C80" s="3">
        <v>15409045</v>
      </c>
      <c r="D80" s="3">
        <v>19020328</v>
      </c>
      <c r="E80" s="3">
        <v>34999947</v>
      </c>
      <c r="F80" s="3">
        <v>34999947</v>
      </c>
      <c r="G80" s="3">
        <v>34999947</v>
      </c>
      <c r="H80" s="3">
        <v>229247922</v>
      </c>
      <c r="I80" s="3">
        <v>49588847</v>
      </c>
      <c r="J80" s="3">
        <v>67579618</v>
      </c>
      <c r="K80" s="3">
        <v>67579618</v>
      </c>
    </row>
    <row r="81" spans="1:11" ht="12.75" hidden="1">
      <c r="A81" s="1" t="s">
        <v>69</v>
      </c>
      <c r="B81" s="3">
        <v>11826205</v>
      </c>
      <c r="C81" s="3">
        <v>7035045</v>
      </c>
      <c r="D81" s="3">
        <v>15179272</v>
      </c>
      <c r="E81" s="3">
        <v>1299999</v>
      </c>
      <c r="F81" s="3">
        <v>1299999</v>
      </c>
      <c r="G81" s="3">
        <v>1299999</v>
      </c>
      <c r="H81" s="3">
        <v>51514420</v>
      </c>
      <c r="I81" s="3">
        <v>1349999</v>
      </c>
      <c r="J81" s="3">
        <v>1099999</v>
      </c>
      <c r="K81" s="3">
        <v>1099999</v>
      </c>
    </row>
    <row r="82" spans="1:11" ht="12.75" hidden="1">
      <c r="A82" s="1" t="s">
        <v>70</v>
      </c>
      <c r="B82" s="3">
        <v>0</v>
      </c>
      <c r="C82" s="3">
        <v>9257</v>
      </c>
      <c r="D82" s="3">
        <v>0</v>
      </c>
      <c r="E82" s="3">
        <v>1000</v>
      </c>
      <c r="F82" s="3">
        <v>1000</v>
      </c>
      <c r="G82" s="3">
        <v>1000</v>
      </c>
      <c r="H82" s="3">
        <v>0</v>
      </c>
      <c r="I82" s="3">
        <v>1000</v>
      </c>
      <c r="J82" s="3">
        <v>1000</v>
      </c>
      <c r="K82" s="3">
        <v>1000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41664680</v>
      </c>
      <c r="F83" s="3">
        <v>41664680</v>
      </c>
      <c r="G83" s="3">
        <v>41664680</v>
      </c>
      <c r="H83" s="3">
        <v>0</v>
      </c>
      <c r="I83" s="3">
        <v>66166289</v>
      </c>
      <c r="J83" s="3">
        <v>70965164</v>
      </c>
      <c r="K83" s="3">
        <v>78605802</v>
      </c>
    </row>
    <row r="84" spans="1:11" ht="12.75" hidden="1">
      <c r="A84" s="1" t="s">
        <v>72</v>
      </c>
      <c r="B84" s="3">
        <v>12996129</v>
      </c>
      <c r="C84" s="3">
        <v>39667700</v>
      </c>
      <c r="D84" s="3">
        <v>31468316</v>
      </c>
      <c r="E84" s="3">
        <v>4915953</v>
      </c>
      <c r="F84" s="3">
        <v>85902339</v>
      </c>
      <c r="G84" s="3">
        <v>85902339</v>
      </c>
      <c r="H84" s="3">
        <v>231582223</v>
      </c>
      <c r="I84" s="3">
        <v>5137154</v>
      </c>
      <c r="J84" s="3">
        <v>5419836</v>
      </c>
      <c r="K84" s="3">
        <v>5419836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26608454</v>
      </c>
      <c r="C5" s="6">
        <v>37733768</v>
      </c>
      <c r="D5" s="23">
        <v>42843721</v>
      </c>
      <c r="E5" s="24">
        <v>22474335</v>
      </c>
      <c r="F5" s="6">
        <v>48260965</v>
      </c>
      <c r="G5" s="25">
        <v>48260965</v>
      </c>
      <c r="H5" s="26">
        <v>83091053</v>
      </c>
      <c r="I5" s="24">
        <v>36359185</v>
      </c>
      <c r="J5" s="6">
        <v>38540734</v>
      </c>
      <c r="K5" s="25">
        <v>40853180</v>
      </c>
    </row>
    <row r="6" spans="1:11" ht="13.5">
      <c r="A6" s="22" t="s">
        <v>18</v>
      </c>
      <c r="B6" s="6">
        <v>20707250</v>
      </c>
      <c r="C6" s="6">
        <v>23696657</v>
      </c>
      <c r="D6" s="23">
        <v>22456098</v>
      </c>
      <c r="E6" s="24">
        <v>25542950</v>
      </c>
      <c r="F6" s="6">
        <v>32621131</v>
      </c>
      <c r="G6" s="25">
        <v>32621131</v>
      </c>
      <c r="H6" s="26">
        <v>18203862</v>
      </c>
      <c r="I6" s="24">
        <v>47492777</v>
      </c>
      <c r="J6" s="6">
        <v>50342407</v>
      </c>
      <c r="K6" s="25">
        <v>53362883</v>
      </c>
    </row>
    <row r="7" spans="1:11" ht="13.5">
      <c r="A7" s="22" t="s">
        <v>19</v>
      </c>
      <c r="B7" s="6">
        <v>1585333</v>
      </c>
      <c r="C7" s="6">
        <v>1517713</v>
      </c>
      <c r="D7" s="23">
        <v>1717478</v>
      </c>
      <c r="E7" s="24">
        <v>650000</v>
      </c>
      <c r="F7" s="6">
        <v>650000</v>
      </c>
      <c r="G7" s="25">
        <v>650000</v>
      </c>
      <c r="H7" s="26">
        <v>943538</v>
      </c>
      <c r="I7" s="24">
        <v>1250000</v>
      </c>
      <c r="J7" s="6">
        <v>1325000</v>
      </c>
      <c r="K7" s="25">
        <v>1404500</v>
      </c>
    </row>
    <row r="8" spans="1:11" ht="13.5">
      <c r="A8" s="22" t="s">
        <v>20</v>
      </c>
      <c r="B8" s="6">
        <v>124966283</v>
      </c>
      <c r="C8" s="6">
        <v>139498828</v>
      </c>
      <c r="D8" s="23">
        <v>160134551</v>
      </c>
      <c r="E8" s="24">
        <v>174909506</v>
      </c>
      <c r="F8" s="6">
        <v>185384401</v>
      </c>
      <c r="G8" s="25">
        <v>185384401</v>
      </c>
      <c r="H8" s="26">
        <v>164604349</v>
      </c>
      <c r="I8" s="24">
        <v>166033050</v>
      </c>
      <c r="J8" s="6">
        <v>170850802</v>
      </c>
      <c r="K8" s="25">
        <v>167251800</v>
      </c>
    </row>
    <row r="9" spans="1:11" ht="13.5">
      <c r="A9" s="22" t="s">
        <v>21</v>
      </c>
      <c r="B9" s="6">
        <v>13265751</v>
      </c>
      <c r="C9" s="6">
        <v>12749149</v>
      </c>
      <c r="D9" s="23">
        <v>10467702</v>
      </c>
      <c r="E9" s="24">
        <v>28222749</v>
      </c>
      <c r="F9" s="6">
        <v>28297798</v>
      </c>
      <c r="G9" s="25">
        <v>28297798</v>
      </c>
      <c r="H9" s="26">
        <v>20247072</v>
      </c>
      <c r="I9" s="24">
        <v>27624430</v>
      </c>
      <c r="J9" s="6">
        <v>29281956</v>
      </c>
      <c r="K9" s="25">
        <v>31038810</v>
      </c>
    </row>
    <row r="10" spans="1:11" ht="25.5">
      <c r="A10" s="27" t="s">
        <v>105</v>
      </c>
      <c r="B10" s="28">
        <f>SUM(B5:B9)</f>
        <v>187133071</v>
      </c>
      <c r="C10" s="29">
        <f aca="true" t="shared" si="0" ref="C10:K10">SUM(C5:C9)</f>
        <v>215196115</v>
      </c>
      <c r="D10" s="30">
        <f t="shared" si="0"/>
        <v>237619550</v>
      </c>
      <c r="E10" s="28">
        <f t="shared" si="0"/>
        <v>251799540</v>
      </c>
      <c r="F10" s="29">
        <f t="shared" si="0"/>
        <v>295214295</v>
      </c>
      <c r="G10" s="31">
        <f t="shared" si="0"/>
        <v>295214295</v>
      </c>
      <c r="H10" s="32">
        <f t="shared" si="0"/>
        <v>287089874</v>
      </c>
      <c r="I10" s="28">
        <f t="shared" si="0"/>
        <v>278759442</v>
      </c>
      <c r="J10" s="29">
        <f t="shared" si="0"/>
        <v>290340899</v>
      </c>
      <c r="K10" s="31">
        <f t="shared" si="0"/>
        <v>293911173</v>
      </c>
    </row>
    <row r="11" spans="1:11" ht="13.5">
      <c r="A11" s="22" t="s">
        <v>22</v>
      </c>
      <c r="B11" s="6">
        <v>68337731</v>
      </c>
      <c r="C11" s="6">
        <v>62859540</v>
      </c>
      <c r="D11" s="23">
        <v>61223675</v>
      </c>
      <c r="E11" s="24">
        <v>87899055</v>
      </c>
      <c r="F11" s="6">
        <v>80495852</v>
      </c>
      <c r="G11" s="25">
        <v>80495852</v>
      </c>
      <c r="H11" s="26">
        <v>69459569</v>
      </c>
      <c r="I11" s="24">
        <v>90882509</v>
      </c>
      <c r="J11" s="6">
        <v>96354492</v>
      </c>
      <c r="K11" s="25">
        <v>102035834</v>
      </c>
    </row>
    <row r="12" spans="1:11" ht="13.5">
      <c r="A12" s="22" t="s">
        <v>23</v>
      </c>
      <c r="B12" s="6">
        <v>11033007</v>
      </c>
      <c r="C12" s="6">
        <v>11554688</v>
      </c>
      <c r="D12" s="23">
        <v>12016542</v>
      </c>
      <c r="E12" s="24">
        <v>15791510</v>
      </c>
      <c r="F12" s="6">
        <v>11239038</v>
      </c>
      <c r="G12" s="25">
        <v>11239038</v>
      </c>
      <c r="H12" s="26">
        <v>12180497</v>
      </c>
      <c r="I12" s="24">
        <v>8576531</v>
      </c>
      <c r="J12" s="6">
        <v>9091137</v>
      </c>
      <c r="K12" s="25">
        <v>9636593</v>
      </c>
    </row>
    <row r="13" spans="1:11" ht="13.5">
      <c r="A13" s="22" t="s">
        <v>106</v>
      </c>
      <c r="B13" s="6">
        <v>47597968</v>
      </c>
      <c r="C13" s="6">
        <v>126598769</v>
      </c>
      <c r="D13" s="23">
        <v>126611161</v>
      </c>
      <c r="E13" s="24">
        <v>13833046</v>
      </c>
      <c r="F13" s="6">
        <v>147252921</v>
      </c>
      <c r="G13" s="25">
        <v>147252921</v>
      </c>
      <c r="H13" s="26">
        <v>0</v>
      </c>
      <c r="I13" s="24">
        <v>127581013</v>
      </c>
      <c r="J13" s="6">
        <v>130781426</v>
      </c>
      <c r="K13" s="25">
        <v>127391194</v>
      </c>
    </row>
    <row r="14" spans="1:11" ht="13.5">
      <c r="A14" s="22" t="s">
        <v>24</v>
      </c>
      <c r="B14" s="6">
        <v>725642</v>
      </c>
      <c r="C14" s="6">
        <v>201187</v>
      </c>
      <c r="D14" s="23">
        <v>243891</v>
      </c>
      <c r="E14" s="24">
        <v>196363</v>
      </c>
      <c r="F14" s="6">
        <v>376363</v>
      </c>
      <c r="G14" s="25">
        <v>376363</v>
      </c>
      <c r="H14" s="26">
        <v>317405</v>
      </c>
      <c r="I14" s="24">
        <v>174783</v>
      </c>
      <c r="J14" s="6">
        <v>185272</v>
      </c>
      <c r="K14" s="25">
        <v>196386</v>
      </c>
    </row>
    <row r="15" spans="1:11" ht="13.5">
      <c r="A15" s="22" t="s">
        <v>107</v>
      </c>
      <c r="B15" s="6">
        <v>17541443</v>
      </c>
      <c r="C15" s="6">
        <v>16864218</v>
      </c>
      <c r="D15" s="23">
        <v>16362363</v>
      </c>
      <c r="E15" s="24">
        <v>21262348</v>
      </c>
      <c r="F15" s="6">
        <v>21256348</v>
      </c>
      <c r="G15" s="25">
        <v>21256348</v>
      </c>
      <c r="H15" s="26">
        <v>17566493</v>
      </c>
      <c r="I15" s="24">
        <v>28315596</v>
      </c>
      <c r="J15" s="6">
        <v>29482897</v>
      </c>
      <c r="K15" s="25">
        <v>31251847</v>
      </c>
    </row>
    <row r="16" spans="1:11" ht="13.5">
      <c r="A16" s="22" t="s">
        <v>20</v>
      </c>
      <c r="B16" s="6">
        <v>34902779</v>
      </c>
      <c r="C16" s="6">
        <v>13143038</v>
      </c>
      <c r="D16" s="23">
        <v>34906019</v>
      </c>
      <c r="E16" s="24">
        <v>1036800</v>
      </c>
      <c r="F16" s="6">
        <v>507121</v>
      </c>
      <c r="G16" s="25">
        <v>507121</v>
      </c>
      <c r="H16" s="26">
        <v>505440</v>
      </c>
      <c r="I16" s="24">
        <v>0</v>
      </c>
      <c r="J16" s="6">
        <v>5</v>
      </c>
      <c r="K16" s="25">
        <v>0</v>
      </c>
    </row>
    <row r="17" spans="1:11" ht="13.5">
      <c r="A17" s="22" t="s">
        <v>25</v>
      </c>
      <c r="B17" s="6">
        <v>135870242</v>
      </c>
      <c r="C17" s="6">
        <v>22013003</v>
      </c>
      <c r="D17" s="23">
        <v>52661602</v>
      </c>
      <c r="E17" s="24">
        <v>97139322</v>
      </c>
      <c r="F17" s="6">
        <v>139263287</v>
      </c>
      <c r="G17" s="25">
        <v>139263287</v>
      </c>
      <c r="H17" s="26">
        <v>60630164</v>
      </c>
      <c r="I17" s="24">
        <v>120412929</v>
      </c>
      <c r="J17" s="6">
        <v>125233657</v>
      </c>
      <c r="K17" s="25">
        <v>132595172</v>
      </c>
    </row>
    <row r="18" spans="1:11" ht="13.5">
      <c r="A18" s="33" t="s">
        <v>26</v>
      </c>
      <c r="B18" s="34">
        <f>SUM(B11:B17)</f>
        <v>316008812</v>
      </c>
      <c r="C18" s="35">
        <f aca="true" t="shared" si="1" ref="C18:K18">SUM(C11:C17)</f>
        <v>253234443</v>
      </c>
      <c r="D18" s="36">
        <f t="shared" si="1"/>
        <v>304025253</v>
      </c>
      <c r="E18" s="34">
        <f t="shared" si="1"/>
        <v>237158444</v>
      </c>
      <c r="F18" s="35">
        <f t="shared" si="1"/>
        <v>400390930</v>
      </c>
      <c r="G18" s="37">
        <f t="shared" si="1"/>
        <v>400390930</v>
      </c>
      <c r="H18" s="38">
        <f t="shared" si="1"/>
        <v>160659568</v>
      </c>
      <c r="I18" s="34">
        <f t="shared" si="1"/>
        <v>375943361</v>
      </c>
      <c r="J18" s="35">
        <f t="shared" si="1"/>
        <v>391128886</v>
      </c>
      <c r="K18" s="37">
        <f t="shared" si="1"/>
        <v>403107026</v>
      </c>
    </row>
    <row r="19" spans="1:11" ht="13.5">
      <c r="A19" s="33" t="s">
        <v>27</v>
      </c>
      <c r="B19" s="39">
        <f>+B10-B18</f>
        <v>-128875741</v>
      </c>
      <c r="C19" s="40">
        <f aca="true" t="shared" si="2" ref="C19:K19">+C10-C18</f>
        <v>-38038328</v>
      </c>
      <c r="D19" s="41">
        <f t="shared" si="2"/>
        <v>-66405703</v>
      </c>
      <c r="E19" s="39">
        <f t="shared" si="2"/>
        <v>14641096</v>
      </c>
      <c r="F19" s="40">
        <f t="shared" si="2"/>
        <v>-105176635</v>
      </c>
      <c r="G19" s="42">
        <f t="shared" si="2"/>
        <v>-105176635</v>
      </c>
      <c r="H19" s="43">
        <f t="shared" si="2"/>
        <v>126430306</v>
      </c>
      <c r="I19" s="39">
        <f t="shared" si="2"/>
        <v>-97183919</v>
      </c>
      <c r="J19" s="40">
        <f t="shared" si="2"/>
        <v>-100787987</v>
      </c>
      <c r="K19" s="42">
        <f t="shared" si="2"/>
        <v>-109195853</v>
      </c>
    </row>
    <row r="20" spans="1:11" ht="25.5">
      <c r="A20" s="44" t="s">
        <v>28</v>
      </c>
      <c r="B20" s="45">
        <v>96984645</v>
      </c>
      <c r="C20" s="46">
        <v>108613487</v>
      </c>
      <c r="D20" s="47">
        <v>107012339</v>
      </c>
      <c r="E20" s="45">
        <v>91885495</v>
      </c>
      <c r="F20" s="46">
        <v>106646601</v>
      </c>
      <c r="G20" s="48">
        <v>106646601</v>
      </c>
      <c r="H20" s="49">
        <v>119974492</v>
      </c>
      <c r="I20" s="45">
        <v>107430950</v>
      </c>
      <c r="J20" s="46">
        <v>105071200</v>
      </c>
      <c r="K20" s="48">
        <v>121659200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-31891096</v>
      </c>
      <c r="C22" s="58">
        <f aca="true" t="shared" si="3" ref="C22:K22">SUM(C19:C21)</f>
        <v>70575159</v>
      </c>
      <c r="D22" s="59">
        <f t="shared" si="3"/>
        <v>40606636</v>
      </c>
      <c r="E22" s="57">
        <f t="shared" si="3"/>
        <v>106526591</v>
      </c>
      <c r="F22" s="58">
        <f t="shared" si="3"/>
        <v>1469966</v>
      </c>
      <c r="G22" s="60">
        <f t="shared" si="3"/>
        <v>1469966</v>
      </c>
      <c r="H22" s="61">
        <f t="shared" si="3"/>
        <v>246404798</v>
      </c>
      <c r="I22" s="57">
        <f t="shared" si="3"/>
        <v>10247031</v>
      </c>
      <c r="J22" s="58">
        <f t="shared" si="3"/>
        <v>4283213</v>
      </c>
      <c r="K22" s="60">
        <f t="shared" si="3"/>
        <v>12463347</v>
      </c>
    </row>
    <row r="23" spans="1:11" ht="13.5">
      <c r="A23" s="50" t="s">
        <v>29</v>
      </c>
      <c r="B23" s="6">
        <v>-31891094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-63782190</v>
      </c>
      <c r="C24" s="40">
        <f aca="true" t="shared" si="4" ref="C24:K24">SUM(C22:C23)</f>
        <v>70575159</v>
      </c>
      <c r="D24" s="41">
        <f t="shared" si="4"/>
        <v>40606636</v>
      </c>
      <c r="E24" s="39">
        <f t="shared" si="4"/>
        <v>106526591</v>
      </c>
      <c r="F24" s="40">
        <f t="shared" si="4"/>
        <v>1469966</v>
      </c>
      <c r="G24" s="42">
        <f t="shared" si="4"/>
        <v>1469966</v>
      </c>
      <c r="H24" s="43">
        <f t="shared" si="4"/>
        <v>246404798</v>
      </c>
      <c r="I24" s="39">
        <f t="shared" si="4"/>
        <v>10247031</v>
      </c>
      <c r="J24" s="40">
        <f t="shared" si="4"/>
        <v>4283213</v>
      </c>
      <c r="K24" s="42">
        <f t="shared" si="4"/>
        <v>12463347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864077</v>
      </c>
      <c r="D27" s="69">
        <v>86456217</v>
      </c>
      <c r="E27" s="70">
        <v>105897585</v>
      </c>
      <c r="F27" s="7">
        <v>129081866</v>
      </c>
      <c r="G27" s="71">
        <v>129081866</v>
      </c>
      <c r="H27" s="72">
        <v>88429366</v>
      </c>
      <c r="I27" s="70">
        <v>113980950</v>
      </c>
      <c r="J27" s="7">
        <v>112014288</v>
      </c>
      <c r="K27" s="71">
        <v>129018780</v>
      </c>
    </row>
    <row r="28" spans="1:11" ht="13.5">
      <c r="A28" s="73" t="s">
        <v>33</v>
      </c>
      <c r="B28" s="6">
        <v>0</v>
      </c>
      <c r="C28" s="6">
        <v>0</v>
      </c>
      <c r="D28" s="23">
        <v>84798651</v>
      </c>
      <c r="E28" s="24">
        <v>91885489</v>
      </c>
      <c r="F28" s="6">
        <v>108051890</v>
      </c>
      <c r="G28" s="25">
        <v>108051890</v>
      </c>
      <c r="H28" s="26">
        <v>0</v>
      </c>
      <c r="I28" s="24">
        <v>107430950</v>
      </c>
      <c r="J28" s="6">
        <v>105071253</v>
      </c>
      <c r="K28" s="25">
        <v>121659200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864077</v>
      </c>
      <c r="D31" s="23">
        <v>1657566</v>
      </c>
      <c r="E31" s="24">
        <v>14012096</v>
      </c>
      <c r="F31" s="6">
        <v>21029976</v>
      </c>
      <c r="G31" s="25">
        <v>21029976</v>
      </c>
      <c r="H31" s="26">
        <v>0</v>
      </c>
      <c r="I31" s="24">
        <v>6550000</v>
      </c>
      <c r="J31" s="6">
        <v>6943036</v>
      </c>
      <c r="K31" s="25">
        <v>7359580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864077</v>
      </c>
      <c r="D32" s="69">
        <f t="shared" si="5"/>
        <v>86456217</v>
      </c>
      <c r="E32" s="70">
        <f t="shared" si="5"/>
        <v>105897585</v>
      </c>
      <c r="F32" s="7">
        <f t="shared" si="5"/>
        <v>129081866</v>
      </c>
      <c r="G32" s="71">
        <f t="shared" si="5"/>
        <v>129081866</v>
      </c>
      <c r="H32" s="72">
        <f t="shared" si="5"/>
        <v>0</v>
      </c>
      <c r="I32" s="70">
        <f t="shared" si="5"/>
        <v>113980950</v>
      </c>
      <c r="J32" s="7">
        <f t="shared" si="5"/>
        <v>112014289</v>
      </c>
      <c r="K32" s="71">
        <f t="shared" si="5"/>
        <v>129018780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96273141</v>
      </c>
      <c r="C35" s="6">
        <v>238622667</v>
      </c>
      <c r="D35" s="23">
        <v>310444760</v>
      </c>
      <c r="E35" s="24">
        <v>198433599</v>
      </c>
      <c r="F35" s="6">
        <v>309225952</v>
      </c>
      <c r="G35" s="25">
        <v>309225952</v>
      </c>
      <c r="H35" s="26">
        <v>153581906</v>
      </c>
      <c r="I35" s="24">
        <v>348595803</v>
      </c>
      <c r="J35" s="6">
        <v>369511607</v>
      </c>
      <c r="K35" s="25">
        <v>391682248</v>
      </c>
    </row>
    <row r="36" spans="1:11" ht="13.5">
      <c r="A36" s="22" t="s">
        <v>39</v>
      </c>
      <c r="B36" s="6">
        <v>1834845233</v>
      </c>
      <c r="C36" s="6">
        <v>1535753476</v>
      </c>
      <c r="D36" s="23">
        <v>1492174841</v>
      </c>
      <c r="E36" s="24">
        <v>1393414837</v>
      </c>
      <c r="F36" s="6">
        <v>1494645531</v>
      </c>
      <c r="G36" s="25">
        <v>1494645531</v>
      </c>
      <c r="H36" s="26">
        <v>88429366</v>
      </c>
      <c r="I36" s="24">
        <v>1802272790</v>
      </c>
      <c r="J36" s="6">
        <v>1901603722</v>
      </c>
      <c r="K36" s="25">
        <v>2025983493</v>
      </c>
    </row>
    <row r="37" spans="1:11" ht="13.5">
      <c r="A37" s="22" t="s">
        <v>40</v>
      </c>
      <c r="B37" s="6">
        <v>-12909370</v>
      </c>
      <c r="C37" s="6">
        <v>68650227</v>
      </c>
      <c r="D37" s="23">
        <v>56314020</v>
      </c>
      <c r="E37" s="24">
        <v>89740023</v>
      </c>
      <c r="F37" s="6">
        <v>56290698</v>
      </c>
      <c r="G37" s="25">
        <v>56290698</v>
      </c>
      <c r="H37" s="26">
        <v>-2225661</v>
      </c>
      <c r="I37" s="24">
        <v>56195978</v>
      </c>
      <c r="J37" s="6">
        <v>57340538</v>
      </c>
      <c r="K37" s="25">
        <v>63141803</v>
      </c>
    </row>
    <row r="38" spans="1:11" ht="13.5">
      <c r="A38" s="22" t="s">
        <v>41</v>
      </c>
      <c r="B38" s="6">
        <v>6668884</v>
      </c>
      <c r="C38" s="6">
        <v>4671626</v>
      </c>
      <c r="D38" s="23">
        <v>4646743</v>
      </c>
      <c r="E38" s="24">
        <v>4687891</v>
      </c>
      <c r="F38" s="6">
        <v>4452466</v>
      </c>
      <c r="G38" s="25">
        <v>4452466</v>
      </c>
      <c r="H38" s="26">
        <v>-55879</v>
      </c>
      <c r="I38" s="24">
        <v>4646743</v>
      </c>
      <c r="J38" s="6">
        <v>4925552</v>
      </c>
      <c r="K38" s="25">
        <v>5221081</v>
      </c>
    </row>
    <row r="39" spans="1:11" ht="13.5">
      <c r="A39" s="22" t="s">
        <v>42</v>
      </c>
      <c r="B39" s="6">
        <v>1937358862</v>
      </c>
      <c r="C39" s="6">
        <v>1630479131</v>
      </c>
      <c r="D39" s="23">
        <v>1701052202</v>
      </c>
      <c r="E39" s="24">
        <v>1497420522</v>
      </c>
      <c r="F39" s="6">
        <v>1870740219</v>
      </c>
      <c r="G39" s="25">
        <v>1870740219</v>
      </c>
      <c r="H39" s="26">
        <v>-2111986</v>
      </c>
      <c r="I39" s="24">
        <v>2079778841</v>
      </c>
      <c r="J39" s="6">
        <v>2204566026</v>
      </c>
      <c r="K39" s="25">
        <v>2336839510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204058191</v>
      </c>
      <c r="C42" s="6">
        <v>2781447</v>
      </c>
      <c r="D42" s="23">
        <v>991927</v>
      </c>
      <c r="E42" s="24">
        <v>137054823</v>
      </c>
      <c r="F42" s="6">
        <v>156011662</v>
      </c>
      <c r="G42" s="25">
        <v>156011662</v>
      </c>
      <c r="H42" s="26">
        <v>-90662189</v>
      </c>
      <c r="I42" s="24">
        <v>152000566</v>
      </c>
      <c r="J42" s="6">
        <v>148760763</v>
      </c>
      <c r="K42" s="25">
        <v>154120084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-105897585</v>
      </c>
      <c r="F43" s="6">
        <v>-129081868</v>
      </c>
      <c r="G43" s="25">
        <v>-129081868</v>
      </c>
      <c r="H43" s="26">
        <v>-1281664</v>
      </c>
      <c r="I43" s="24">
        <v>-113980950</v>
      </c>
      <c r="J43" s="6">
        <v>-112014203</v>
      </c>
      <c r="K43" s="25">
        <v>-129018780</v>
      </c>
    </row>
    <row r="44" spans="1:11" ht="13.5">
      <c r="A44" s="22" t="s">
        <v>46</v>
      </c>
      <c r="B44" s="6">
        <v>10635</v>
      </c>
      <c r="C44" s="6">
        <v>1489</v>
      </c>
      <c r="D44" s="23">
        <v>20794</v>
      </c>
      <c r="E44" s="24">
        <v>-22283</v>
      </c>
      <c r="F44" s="6">
        <v>22283</v>
      </c>
      <c r="G44" s="25">
        <v>22283</v>
      </c>
      <c r="H44" s="26">
        <v>9041</v>
      </c>
      <c r="I44" s="24">
        <v>-118544</v>
      </c>
      <c r="J44" s="6">
        <v>-123680</v>
      </c>
      <c r="K44" s="25">
        <v>-131104</v>
      </c>
    </row>
    <row r="45" spans="1:11" ht="13.5">
      <c r="A45" s="33" t="s">
        <v>47</v>
      </c>
      <c r="B45" s="7">
        <v>204068826</v>
      </c>
      <c r="C45" s="7">
        <v>2791185</v>
      </c>
      <c r="D45" s="69">
        <v>2013470</v>
      </c>
      <c r="E45" s="70">
        <v>34875951</v>
      </c>
      <c r="F45" s="7">
        <v>29822527</v>
      </c>
      <c r="G45" s="71">
        <v>29822527</v>
      </c>
      <c r="H45" s="72">
        <v>-101944353</v>
      </c>
      <c r="I45" s="70">
        <v>40771522</v>
      </c>
      <c r="J45" s="7">
        <v>39665563</v>
      </c>
      <c r="K45" s="71">
        <v>28195440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-160998574</v>
      </c>
      <c r="C48" s="6">
        <v>3943533</v>
      </c>
      <c r="D48" s="23">
        <v>2870450</v>
      </c>
      <c r="E48" s="24">
        <v>4366002</v>
      </c>
      <c r="F48" s="6">
        <v>1651627</v>
      </c>
      <c r="G48" s="25">
        <v>1651627</v>
      </c>
      <c r="H48" s="26">
        <v>46772312</v>
      </c>
      <c r="I48" s="24">
        <v>2870450</v>
      </c>
      <c r="J48" s="6">
        <v>3042679</v>
      </c>
      <c r="K48" s="25">
        <v>3225240</v>
      </c>
    </row>
    <row r="49" spans="1:11" ht="13.5">
      <c r="A49" s="22" t="s">
        <v>50</v>
      </c>
      <c r="B49" s="6">
        <f>+B75</f>
        <v>-64917133.39510892</v>
      </c>
      <c r="C49" s="6">
        <f aca="true" t="shared" si="6" ref="C49:K49">+C75</f>
        <v>101469914</v>
      </c>
      <c r="D49" s="23">
        <f t="shared" si="6"/>
        <v>82185166</v>
      </c>
      <c r="E49" s="24">
        <f t="shared" si="6"/>
        <v>-97653368.50906795</v>
      </c>
      <c r="F49" s="6">
        <f t="shared" si="6"/>
        <v>-103236474.4565062</v>
      </c>
      <c r="G49" s="25">
        <f t="shared" si="6"/>
        <v>-103236474.4565062</v>
      </c>
      <c r="H49" s="26">
        <f t="shared" si="6"/>
        <v>-28651026.541967668</v>
      </c>
      <c r="I49" s="24">
        <f t="shared" si="6"/>
        <v>-163437644.66944999</v>
      </c>
      <c r="J49" s="6">
        <f t="shared" si="6"/>
        <v>-175470882.26517212</v>
      </c>
      <c r="K49" s="25">
        <f t="shared" si="6"/>
        <v>-183638533.68311226</v>
      </c>
    </row>
    <row r="50" spans="1:11" ht="13.5">
      <c r="A50" s="33" t="s">
        <v>51</v>
      </c>
      <c r="B50" s="7">
        <f>+B48-B49</f>
        <v>-96081440.60489108</v>
      </c>
      <c r="C50" s="7">
        <f aca="true" t="shared" si="7" ref="C50:K50">+C48-C49</f>
        <v>-97526381</v>
      </c>
      <c r="D50" s="69">
        <f t="shared" si="7"/>
        <v>-79314716</v>
      </c>
      <c r="E50" s="70">
        <f t="shared" si="7"/>
        <v>102019370.50906795</v>
      </c>
      <c r="F50" s="7">
        <f t="shared" si="7"/>
        <v>104888101.4565062</v>
      </c>
      <c r="G50" s="71">
        <f t="shared" si="7"/>
        <v>104888101.4565062</v>
      </c>
      <c r="H50" s="72">
        <f t="shared" si="7"/>
        <v>75423338.54196766</v>
      </c>
      <c r="I50" s="70">
        <f t="shared" si="7"/>
        <v>166308094.66944999</v>
      </c>
      <c r="J50" s="7">
        <f t="shared" si="7"/>
        <v>178513561.26517212</v>
      </c>
      <c r="K50" s="71">
        <f t="shared" si="7"/>
        <v>186863773.68311226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1834845233</v>
      </c>
      <c r="C53" s="6">
        <v>1535753476</v>
      </c>
      <c r="D53" s="23">
        <v>1410097793</v>
      </c>
      <c r="E53" s="24">
        <v>1301529348</v>
      </c>
      <c r="F53" s="6">
        <v>1386593641</v>
      </c>
      <c r="G53" s="25">
        <v>1386593641</v>
      </c>
      <c r="H53" s="26">
        <v>1840985</v>
      </c>
      <c r="I53" s="24">
        <v>1492724811</v>
      </c>
      <c r="J53" s="6">
        <v>1582288365</v>
      </c>
      <c r="K53" s="25">
        <v>1677225596</v>
      </c>
    </row>
    <row r="54" spans="1:11" ht="13.5">
      <c r="A54" s="22" t="s">
        <v>54</v>
      </c>
      <c r="B54" s="6">
        <v>0</v>
      </c>
      <c r="C54" s="6">
        <v>126598769</v>
      </c>
      <c r="D54" s="23">
        <v>126611161</v>
      </c>
      <c r="E54" s="24">
        <v>13833046</v>
      </c>
      <c r="F54" s="6">
        <v>147252921</v>
      </c>
      <c r="G54" s="25">
        <v>147252921</v>
      </c>
      <c r="H54" s="26">
        <v>0</v>
      </c>
      <c r="I54" s="24">
        <v>127581013</v>
      </c>
      <c r="J54" s="6">
        <v>130781426</v>
      </c>
      <c r="K54" s="25">
        <v>127391194</v>
      </c>
    </row>
    <row r="55" spans="1:11" ht="13.5">
      <c r="A55" s="22" t="s">
        <v>55</v>
      </c>
      <c r="B55" s="6">
        <v>0</v>
      </c>
      <c r="C55" s="6">
        <v>0</v>
      </c>
      <c r="D55" s="23">
        <v>1616544</v>
      </c>
      <c r="E55" s="24">
        <v>0</v>
      </c>
      <c r="F55" s="6">
        <v>14761107</v>
      </c>
      <c r="G55" s="25">
        <v>14761107</v>
      </c>
      <c r="H55" s="26">
        <v>10851565</v>
      </c>
      <c r="I55" s="24">
        <v>22912186</v>
      </c>
      <c r="J55" s="6">
        <v>24286926</v>
      </c>
      <c r="K55" s="25">
        <v>26410212</v>
      </c>
    </row>
    <row r="56" spans="1:11" ht="13.5">
      <c r="A56" s="22" t="s">
        <v>56</v>
      </c>
      <c r="B56" s="6">
        <v>1885398</v>
      </c>
      <c r="C56" s="6">
        <v>0</v>
      </c>
      <c r="D56" s="23">
        <v>0</v>
      </c>
      <c r="E56" s="24">
        <v>16761106</v>
      </c>
      <c r="F56" s="6">
        <v>6406000</v>
      </c>
      <c r="G56" s="25">
        <v>6406000</v>
      </c>
      <c r="H56" s="26">
        <v>1071653</v>
      </c>
      <c r="I56" s="24">
        <v>10137427</v>
      </c>
      <c r="J56" s="6">
        <v>10745683</v>
      </c>
      <c r="K56" s="25">
        <v>11390413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26348301</v>
      </c>
      <c r="C60" s="6">
        <v>27029764</v>
      </c>
      <c r="D60" s="23">
        <v>0</v>
      </c>
      <c r="E60" s="24">
        <v>10848125</v>
      </c>
      <c r="F60" s="6">
        <v>10848125</v>
      </c>
      <c r="G60" s="25">
        <v>10848125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0.730283917495054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1.1627738364779496</v>
      </c>
      <c r="F70" s="5">
        <f t="shared" si="8"/>
        <v>0.6153037769450863</v>
      </c>
      <c r="G70" s="5">
        <f t="shared" si="8"/>
        <v>0.6153037769450863</v>
      </c>
      <c r="H70" s="5">
        <f t="shared" si="8"/>
        <v>0.3322136868202521</v>
      </c>
      <c r="I70" s="5">
        <f t="shared" si="8"/>
        <v>0.7274976137486183</v>
      </c>
      <c r="J70" s="5">
        <f t="shared" si="8"/>
        <v>0.7274969396404075</v>
      </c>
      <c r="K70" s="5">
        <f t="shared" si="8"/>
        <v>0.7274976063376078</v>
      </c>
    </row>
    <row r="71" spans="1:11" ht="12.75" hidden="1">
      <c r="A71" s="1" t="s">
        <v>112</v>
      </c>
      <c r="B71" s="2">
        <f>+B83</f>
        <v>35012191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77493510</v>
      </c>
      <c r="F71" s="2">
        <f t="shared" si="9"/>
        <v>61238229</v>
      </c>
      <c r="G71" s="2">
        <f t="shared" si="9"/>
        <v>61238229</v>
      </c>
      <c r="H71" s="2">
        <f t="shared" si="9"/>
        <v>38470622</v>
      </c>
      <c r="I71" s="2">
        <f t="shared" si="9"/>
        <v>73315254</v>
      </c>
      <c r="J71" s="2">
        <f t="shared" si="9"/>
        <v>77714168</v>
      </c>
      <c r="K71" s="2">
        <f t="shared" si="9"/>
        <v>82377018</v>
      </c>
    </row>
    <row r="72" spans="1:11" ht="12.75" hidden="1">
      <c r="A72" s="1" t="s">
        <v>113</v>
      </c>
      <c r="B72" s="2">
        <f>+B77</f>
        <v>47943259</v>
      </c>
      <c r="C72" s="2">
        <f aca="true" t="shared" si="10" ref="C72:K72">+C77</f>
        <v>61812448</v>
      </c>
      <c r="D72" s="2">
        <f t="shared" si="10"/>
        <v>65897252</v>
      </c>
      <c r="E72" s="2">
        <f t="shared" si="10"/>
        <v>66645385</v>
      </c>
      <c r="F72" s="2">
        <f t="shared" si="10"/>
        <v>99525196</v>
      </c>
      <c r="G72" s="2">
        <f t="shared" si="10"/>
        <v>99525196</v>
      </c>
      <c r="H72" s="2">
        <f t="shared" si="10"/>
        <v>115800834</v>
      </c>
      <c r="I72" s="2">
        <f t="shared" si="10"/>
        <v>100777312</v>
      </c>
      <c r="J72" s="2">
        <f t="shared" si="10"/>
        <v>106824048</v>
      </c>
      <c r="K72" s="2">
        <f t="shared" si="10"/>
        <v>113233387</v>
      </c>
    </row>
    <row r="73" spans="1:11" ht="12.75" hidden="1">
      <c r="A73" s="1" t="s">
        <v>114</v>
      </c>
      <c r="B73" s="2">
        <f>+B74</f>
        <v>79046352.33333333</v>
      </c>
      <c r="C73" s="2">
        <f aca="true" t="shared" si="11" ref="C73:K73">+(C78+C80+C81+C82)-(B78+B80+B81+B82)</f>
        <v>41452760</v>
      </c>
      <c r="D73" s="2">
        <f t="shared" si="11"/>
        <v>79506257</v>
      </c>
      <c r="E73" s="2">
        <f t="shared" si="11"/>
        <v>-108001800</v>
      </c>
      <c r="F73" s="2">
        <f>+(F78+F80+F81+F82)-(D78+D80+D81+D82)</f>
        <v>15</v>
      </c>
      <c r="G73" s="2">
        <f>+(G78+G80+G81+G82)-(D78+D80+D81+D82)</f>
        <v>15</v>
      </c>
      <c r="H73" s="2">
        <f>+(H78+H80+H81+H82)-(D78+D80+D81+D82)</f>
        <v>-199219399</v>
      </c>
      <c r="I73" s="2">
        <f>+(I78+I80+I81+I82)-(E78+E80+E81+E82)</f>
        <v>146152843</v>
      </c>
      <c r="J73" s="2">
        <f t="shared" si="11"/>
        <v>20313545</v>
      </c>
      <c r="K73" s="2">
        <f t="shared" si="11"/>
        <v>21532280</v>
      </c>
    </row>
    <row r="74" spans="1:11" ht="12.75" hidden="1">
      <c r="A74" s="1" t="s">
        <v>115</v>
      </c>
      <c r="B74" s="2">
        <f>+TREND(C74:E74)</f>
        <v>79046352.33333333</v>
      </c>
      <c r="C74" s="2">
        <f>+C73</f>
        <v>41452760</v>
      </c>
      <c r="D74" s="2">
        <f aca="true" t="shared" si="12" ref="D74:K74">+D73</f>
        <v>79506257</v>
      </c>
      <c r="E74" s="2">
        <f t="shared" si="12"/>
        <v>-108001800</v>
      </c>
      <c r="F74" s="2">
        <f t="shared" si="12"/>
        <v>15</v>
      </c>
      <c r="G74" s="2">
        <f t="shared" si="12"/>
        <v>15</v>
      </c>
      <c r="H74" s="2">
        <f t="shared" si="12"/>
        <v>-199219399</v>
      </c>
      <c r="I74" s="2">
        <f t="shared" si="12"/>
        <v>146152843</v>
      </c>
      <c r="J74" s="2">
        <f t="shared" si="12"/>
        <v>20313545</v>
      </c>
      <c r="K74" s="2">
        <f t="shared" si="12"/>
        <v>21532280</v>
      </c>
    </row>
    <row r="75" spans="1:11" ht="12.75" hidden="1">
      <c r="A75" s="1" t="s">
        <v>116</v>
      </c>
      <c r="B75" s="2">
        <f>+B84-(((B80+B81+B78)*B70)-B79)</f>
        <v>-64917133.39510892</v>
      </c>
      <c r="C75" s="2">
        <f aca="true" t="shared" si="13" ref="C75:K75">+C84-(((C80+C81+C78)*C70)-C79)</f>
        <v>101469914</v>
      </c>
      <c r="D75" s="2">
        <f t="shared" si="13"/>
        <v>82185166</v>
      </c>
      <c r="E75" s="2">
        <f t="shared" si="13"/>
        <v>-97653368.50906795</v>
      </c>
      <c r="F75" s="2">
        <f t="shared" si="13"/>
        <v>-103236474.4565062</v>
      </c>
      <c r="G75" s="2">
        <f t="shared" si="13"/>
        <v>-103236474.4565062</v>
      </c>
      <c r="H75" s="2">
        <f t="shared" si="13"/>
        <v>-28651026.541967668</v>
      </c>
      <c r="I75" s="2">
        <f t="shared" si="13"/>
        <v>-163437644.66944999</v>
      </c>
      <c r="J75" s="2">
        <f t="shared" si="13"/>
        <v>-175470882.26517212</v>
      </c>
      <c r="K75" s="2">
        <f t="shared" si="13"/>
        <v>-183638533.68311226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47943259</v>
      </c>
      <c r="C77" s="3">
        <v>61812448</v>
      </c>
      <c r="D77" s="3">
        <v>65897252</v>
      </c>
      <c r="E77" s="3">
        <v>66645385</v>
      </c>
      <c r="F77" s="3">
        <v>99525196</v>
      </c>
      <c r="G77" s="3">
        <v>99525196</v>
      </c>
      <c r="H77" s="3">
        <v>115800834</v>
      </c>
      <c r="I77" s="3">
        <v>100777312</v>
      </c>
      <c r="J77" s="3">
        <v>106824048</v>
      </c>
      <c r="K77" s="3">
        <v>113233387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56272071</v>
      </c>
      <c r="C79" s="3">
        <v>68060719</v>
      </c>
      <c r="D79" s="3">
        <v>55914023</v>
      </c>
      <c r="E79" s="3">
        <v>86291273</v>
      </c>
      <c r="F79" s="3">
        <v>55890701</v>
      </c>
      <c r="G79" s="3">
        <v>55890701</v>
      </c>
      <c r="H79" s="3">
        <v>-2216620</v>
      </c>
      <c r="I79" s="3">
        <v>55914525</v>
      </c>
      <c r="J79" s="3">
        <v>57042194</v>
      </c>
      <c r="K79" s="3">
        <v>62825562</v>
      </c>
    </row>
    <row r="80" spans="1:11" ht="12.75" hidden="1">
      <c r="A80" s="1" t="s">
        <v>68</v>
      </c>
      <c r="B80" s="3">
        <v>135525982</v>
      </c>
      <c r="C80" s="3">
        <v>192352839</v>
      </c>
      <c r="D80" s="3">
        <v>273763016</v>
      </c>
      <c r="E80" s="3">
        <v>162266024</v>
      </c>
      <c r="F80" s="3">
        <v>273997354</v>
      </c>
      <c r="G80" s="3">
        <v>273997354</v>
      </c>
      <c r="H80" s="3">
        <v>76734284</v>
      </c>
      <c r="I80" s="3">
        <v>311914059</v>
      </c>
      <c r="J80" s="3">
        <v>330628928</v>
      </c>
      <c r="K80" s="3">
        <v>350466638</v>
      </c>
    </row>
    <row r="81" spans="1:11" ht="12.75" hidden="1">
      <c r="A81" s="1" t="s">
        <v>69</v>
      </c>
      <c r="B81" s="3">
        <v>43922400</v>
      </c>
      <c r="C81" s="3">
        <v>28548303</v>
      </c>
      <c r="D81" s="3">
        <v>26644383</v>
      </c>
      <c r="E81" s="3">
        <v>30139575</v>
      </c>
      <c r="F81" s="3">
        <v>26410060</v>
      </c>
      <c r="G81" s="3">
        <v>26410060</v>
      </c>
      <c r="H81" s="3">
        <v>24453716</v>
      </c>
      <c r="I81" s="3">
        <v>26644383</v>
      </c>
      <c r="J81" s="3">
        <v>28243059</v>
      </c>
      <c r="K81" s="3">
        <v>29937629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35012191</v>
      </c>
      <c r="C83" s="3">
        <v>0</v>
      </c>
      <c r="D83" s="3">
        <v>0</v>
      </c>
      <c r="E83" s="3">
        <v>77493510</v>
      </c>
      <c r="F83" s="3">
        <v>61238229</v>
      </c>
      <c r="G83" s="3">
        <v>61238229</v>
      </c>
      <c r="H83" s="3">
        <v>38470622</v>
      </c>
      <c r="I83" s="3">
        <v>73315254</v>
      </c>
      <c r="J83" s="3">
        <v>77714168</v>
      </c>
      <c r="K83" s="3">
        <v>82377018</v>
      </c>
    </row>
    <row r="84" spans="1:11" ht="12.75" hidden="1">
      <c r="A84" s="1" t="s">
        <v>72</v>
      </c>
      <c r="B84" s="3">
        <v>9859063</v>
      </c>
      <c r="C84" s="3">
        <v>33409195</v>
      </c>
      <c r="D84" s="3">
        <v>26271143</v>
      </c>
      <c r="E84" s="3">
        <v>39779555</v>
      </c>
      <c r="F84" s="3">
        <v>25714641</v>
      </c>
      <c r="G84" s="3">
        <v>25714641</v>
      </c>
      <c r="H84" s="3">
        <v>7181632</v>
      </c>
      <c r="I84" s="3">
        <v>26948289</v>
      </c>
      <c r="J84" s="3">
        <v>28565196</v>
      </c>
      <c r="K84" s="3">
        <v>30279098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11962267</v>
      </c>
      <c r="C5" s="6">
        <v>12278313</v>
      </c>
      <c r="D5" s="23">
        <v>32939516</v>
      </c>
      <c r="E5" s="24">
        <v>34978727</v>
      </c>
      <c r="F5" s="6">
        <v>34978727</v>
      </c>
      <c r="G5" s="25">
        <v>34978727</v>
      </c>
      <c r="H5" s="26">
        <v>36371144</v>
      </c>
      <c r="I5" s="24">
        <v>38383913</v>
      </c>
      <c r="J5" s="6">
        <v>40456644</v>
      </c>
      <c r="K5" s="25">
        <v>42641303</v>
      </c>
    </row>
    <row r="6" spans="1:11" ht="13.5">
      <c r="A6" s="22" t="s">
        <v>18</v>
      </c>
      <c r="B6" s="6">
        <v>60857218</v>
      </c>
      <c r="C6" s="6">
        <v>78169452</v>
      </c>
      <c r="D6" s="23">
        <v>84857800</v>
      </c>
      <c r="E6" s="24">
        <v>83319870</v>
      </c>
      <c r="F6" s="6">
        <v>87462756</v>
      </c>
      <c r="G6" s="25">
        <v>87462756</v>
      </c>
      <c r="H6" s="26">
        <v>79821892</v>
      </c>
      <c r="I6" s="24">
        <v>97312464</v>
      </c>
      <c r="J6" s="6">
        <v>103653889</v>
      </c>
      <c r="K6" s="25">
        <v>110514196</v>
      </c>
    </row>
    <row r="7" spans="1:11" ht="13.5">
      <c r="A7" s="22" t="s">
        <v>19</v>
      </c>
      <c r="B7" s="6">
        <v>640237</v>
      </c>
      <c r="C7" s="6">
        <v>322755</v>
      </c>
      <c r="D7" s="23">
        <v>594473</v>
      </c>
      <c r="E7" s="24">
        <v>316200</v>
      </c>
      <c r="F7" s="6">
        <v>316200</v>
      </c>
      <c r="G7" s="25">
        <v>316200</v>
      </c>
      <c r="H7" s="26">
        <v>103063</v>
      </c>
      <c r="I7" s="24">
        <v>332073</v>
      </c>
      <c r="J7" s="6">
        <v>348677</v>
      </c>
      <c r="K7" s="25">
        <v>366110</v>
      </c>
    </row>
    <row r="8" spans="1:11" ht="13.5">
      <c r="A8" s="22" t="s">
        <v>20</v>
      </c>
      <c r="B8" s="6">
        <v>52733507</v>
      </c>
      <c r="C8" s="6">
        <v>53947651</v>
      </c>
      <c r="D8" s="23">
        <v>59544254</v>
      </c>
      <c r="E8" s="24">
        <v>57873003</v>
      </c>
      <c r="F8" s="6">
        <v>65584003</v>
      </c>
      <c r="G8" s="25">
        <v>65584003</v>
      </c>
      <c r="H8" s="26">
        <v>51950000</v>
      </c>
      <c r="I8" s="24">
        <v>58212002</v>
      </c>
      <c r="J8" s="6">
        <v>60668002</v>
      </c>
      <c r="K8" s="25">
        <v>59701002</v>
      </c>
    </row>
    <row r="9" spans="1:11" ht="13.5">
      <c r="A9" s="22" t="s">
        <v>21</v>
      </c>
      <c r="B9" s="6">
        <v>8076288</v>
      </c>
      <c r="C9" s="6">
        <v>7890399</v>
      </c>
      <c r="D9" s="23">
        <v>8575382</v>
      </c>
      <c r="E9" s="24">
        <v>8523089</v>
      </c>
      <c r="F9" s="6">
        <v>5995544</v>
      </c>
      <c r="G9" s="25">
        <v>5995544</v>
      </c>
      <c r="H9" s="26">
        <v>8363922</v>
      </c>
      <c r="I9" s="24">
        <v>6302756</v>
      </c>
      <c r="J9" s="6">
        <v>6622342</v>
      </c>
      <c r="K9" s="25">
        <v>6958155</v>
      </c>
    </row>
    <row r="10" spans="1:11" ht="25.5">
      <c r="A10" s="27" t="s">
        <v>105</v>
      </c>
      <c r="B10" s="28">
        <f>SUM(B5:B9)</f>
        <v>134269517</v>
      </c>
      <c r="C10" s="29">
        <f aca="true" t="shared" si="0" ref="C10:K10">SUM(C5:C9)</f>
        <v>152608570</v>
      </c>
      <c r="D10" s="30">
        <f t="shared" si="0"/>
        <v>186511425</v>
      </c>
      <c r="E10" s="28">
        <f t="shared" si="0"/>
        <v>185010889</v>
      </c>
      <c r="F10" s="29">
        <f t="shared" si="0"/>
        <v>194337230</v>
      </c>
      <c r="G10" s="31">
        <f t="shared" si="0"/>
        <v>194337230</v>
      </c>
      <c r="H10" s="32">
        <f t="shared" si="0"/>
        <v>176610021</v>
      </c>
      <c r="I10" s="28">
        <f t="shared" si="0"/>
        <v>200543208</v>
      </c>
      <c r="J10" s="29">
        <f t="shared" si="0"/>
        <v>211749554</v>
      </c>
      <c r="K10" s="31">
        <f t="shared" si="0"/>
        <v>220180766</v>
      </c>
    </row>
    <row r="11" spans="1:11" ht="13.5">
      <c r="A11" s="22" t="s">
        <v>22</v>
      </c>
      <c r="B11" s="6">
        <v>56005361</v>
      </c>
      <c r="C11" s="6">
        <v>60884053</v>
      </c>
      <c r="D11" s="23">
        <v>60859416</v>
      </c>
      <c r="E11" s="24">
        <v>71695545</v>
      </c>
      <c r="F11" s="6">
        <v>69924782</v>
      </c>
      <c r="G11" s="25">
        <v>69924782</v>
      </c>
      <c r="H11" s="26">
        <v>62308612</v>
      </c>
      <c r="I11" s="24">
        <v>72661227</v>
      </c>
      <c r="J11" s="6">
        <v>76294523</v>
      </c>
      <c r="K11" s="25">
        <v>80109496</v>
      </c>
    </row>
    <row r="12" spans="1:11" ht="13.5">
      <c r="A12" s="22" t="s">
        <v>23</v>
      </c>
      <c r="B12" s="6">
        <v>4622315</v>
      </c>
      <c r="C12" s="6">
        <v>5034767</v>
      </c>
      <c r="D12" s="23">
        <v>5262819</v>
      </c>
      <c r="E12" s="24">
        <v>5679461</v>
      </c>
      <c r="F12" s="6">
        <v>5679461</v>
      </c>
      <c r="G12" s="25">
        <v>5679461</v>
      </c>
      <c r="H12" s="26">
        <v>5134411</v>
      </c>
      <c r="I12" s="24">
        <v>5912315</v>
      </c>
      <c r="J12" s="6">
        <v>6207929</v>
      </c>
      <c r="K12" s="25">
        <v>6518322</v>
      </c>
    </row>
    <row r="13" spans="1:11" ht="13.5">
      <c r="A13" s="22" t="s">
        <v>106</v>
      </c>
      <c r="B13" s="6">
        <v>10878281</v>
      </c>
      <c r="C13" s="6">
        <v>11324442</v>
      </c>
      <c r="D13" s="23">
        <v>12158931</v>
      </c>
      <c r="E13" s="24">
        <v>12406253</v>
      </c>
      <c r="F13" s="6">
        <v>12406253</v>
      </c>
      <c r="G13" s="25">
        <v>12406253</v>
      </c>
      <c r="H13" s="26">
        <v>0</v>
      </c>
      <c r="I13" s="24">
        <v>9456269</v>
      </c>
      <c r="J13" s="6">
        <v>9929080</v>
      </c>
      <c r="K13" s="25">
        <v>10425533</v>
      </c>
    </row>
    <row r="14" spans="1:11" ht="13.5">
      <c r="A14" s="22" t="s">
        <v>24</v>
      </c>
      <c r="B14" s="6">
        <v>17725489</v>
      </c>
      <c r="C14" s="6">
        <v>21506040</v>
      </c>
      <c r="D14" s="23">
        <v>19618055</v>
      </c>
      <c r="E14" s="24">
        <v>5831156</v>
      </c>
      <c r="F14" s="6">
        <v>5831156</v>
      </c>
      <c r="G14" s="25">
        <v>5831156</v>
      </c>
      <c r="H14" s="26">
        <v>1467573</v>
      </c>
      <c r="I14" s="24">
        <v>4042984</v>
      </c>
      <c r="J14" s="6">
        <v>4245140</v>
      </c>
      <c r="K14" s="25">
        <v>4457390</v>
      </c>
    </row>
    <row r="15" spans="1:11" ht="13.5">
      <c r="A15" s="22" t="s">
        <v>107</v>
      </c>
      <c r="B15" s="6">
        <v>41131338</v>
      </c>
      <c r="C15" s="6">
        <v>49219754</v>
      </c>
      <c r="D15" s="23">
        <v>48706002</v>
      </c>
      <c r="E15" s="24">
        <v>57081944</v>
      </c>
      <c r="F15" s="6">
        <v>57267032</v>
      </c>
      <c r="G15" s="25">
        <v>57267032</v>
      </c>
      <c r="H15" s="26">
        <v>48697325</v>
      </c>
      <c r="I15" s="24">
        <v>66221978</v>
      </c>
      <c r="J15" s="6">
        <v>69533076</v>
      </c>
      <c r="K15" s="25">
        <v>73009731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-23988153</v>
      </c>
      <c r="C17" s="6">
        <v>41720724</v>
      </c>
      <c r="D17" s="23">
        <v>54179991</v>
      </c>
      <c r="E17" s="24">
        <v>32269043</v>
      </c>
      <c r="F17" s="6">
        <v>23866875</v>
      </c>
      <c r="G17" s="25">
        <v>23866875</v>
      </c>
      <c r="H17" s="26">
        <v>26943921</v>
      </c>
      <c r="I17" s="24">
        <v>42228839</v>
      </c>
      <c r="J17" s="6">
        <v>44340280</v>
      </c>
      <c r="K17" s="25">
        <v>46557295</v>
      </c>
    </row>
    <row r="18" spans="1:11" ht="13.5">
      <c r="A18" s="33" t="s">
        <v>26</v>
      </c>
      <c r="B18" s="34">
        <f>SUM(B11:B17)</f>
        <v>106374631</v>
      </c>
      <c r="C18" s="35">
        <f aca="true" t="shared" si="1" ref="C18:K18">SUM(C11:C17)</f>
        <v>189689780</v>
      </c>
      <c r="D18" s="36">
        <f t="shared" si="1"/>
        <v>200785214</v>
      </c>
      <c r="E18" s="34">
        <f t="shared" si="1"/>
        <v>184963402</v>
      </c>
      <c r="F18" s="35">
        <f t="shared" si="1"/>
        <v>174975559</v>
      </c>
      <c r="G18" s="37">
        <f t="shared" si="1"/>
        <v>174975559</v>
      </c>
      <c r="H18" s="38">
        <f t="shared" si="1"/>
        <v>144551842</v>
      </c>
      <c r="I18" s="34">
        <f t="shared" si="1"/>
        <v>200523612</v>
      </c>
      <c r="J18" s="35">
        <f t="shared" si="1"/>
        <v>210550028</v>
      </c>
      <c r="K18" s="37">
        <f t="shared" si="1"/>
        <v>221077767</v>
      </c>
    </row>
    <row r="19" spans="1:11" ht="13.5">
      <c r="A19" s="33" t="s">
        <v>27</v>
      </c>
      <c r="B19" s="39">
        <f>+B10-B18</f>
        <v>27894886</v>
      </c>
      <c r="C19" s="40">
        <f aca="true" t="shared" si="2" ref="C19:K19">+C10-C18</f>
        <v>-37081210</v>
      </c>
      <c r="D19" s="41">
        <f t="shared" si="2"/>
        <v>-14273789</v>
      </c>
      <c r="E19" s="39">
        <f t="shared" si="2"/>
        <v>47487</v>
      </c>
      <c r="F19" s="40">
        <f t="shared" si="2"/>
        <v>19361671</v>
      </c>
      <c r="G19" s="42">
        <f t="shared" si="2"/>
        <v>19361671</v>
      </c>
      <c r="H19" s="43">
        <f t="shared" si="2"/>
        <v>32058179</v>
      </c>
      <c r="I19" s="39">
        <f t="shared" si="2"/>
        <v>19596</v>
      </c>
      <c r="J19" s="40">
        <f t="shared" si="2"/>
        <v>1199526</v>
      </c>
      <c r="K19" s="42">
        <f t="shared" si="2"/>
        <v>-897001</v>
      </c>
    </row>
    <row r="20" spans="1:11" ht="25.5">
      <c r="A20" s="44" t="s">
        <v>28</v>
      </c>
      <c r="B20" s="45">
        <v>13085749</v>
      </c>
      <c r="C20" s="46">
        <v>26619693</v>
      </c>
      <c r="D20" s="47">
        <v>32762324</v>
      </c>
      <c r="E20" s="45">
        <v>5</v>
      </c>
      <c r="F20" s="46">
        <v>49070005</v>
      </c>
      <c r="G20" s="48">
        <v>49070005</v>
      </c>
      <c r="H20" s="49">
        <v>152</v>
      </c>
      <c r="I20" s="45">
        <v>41820001</v>
      </c>
      <c r="J20" s="46">
        <v>35395006</v>
      </c>
      <c r="K20" s="48">
        <v>40011006</v>
      </c>
    </row>
    <row r="21" spans="1:11" ht="63.75">
      <c r="A21" s="50" t="s">
        <v>108</v>
      </c>
      <c r="B21" s="51">
        <v>-1131967</v>
      </c>
      <c r="C21" s="52">
        <v>2</v>
      </c>
      <c r="D21" s="53">
        <v>0</v>
      </c>
      <c r="E21" s="51">
        <v>51524002</v>
      </c>
      <c r="F21" s="52">
        <v>2</v>
      </c>
      <c r="G21" s="54">
        <v>2</v>
      </c>
      <c r="H21" s="55">
        <v>0</v>
      </c>
      <c r="I21" s="51">
        <v>4</v>
      </c>
      <c r="J21" s="52">
        <v>4</v>
      </c>
      <c r="K21" s="54">
        <v>4</v>
      </c>
    </row>
    <row r="22" spans="1:11" ht="25.5">
      <c r="A22" s="56" t="s">
        <v>109</v>
      </c>
      <c r="B22" s="57">
        <f>SUM(B19:B21)</f>
        <v>39848668</v>
      </c>
      <c r="C22" s="58">
        <f aca="true" t="shared" si="3" ref="C22:K22">SUM(C19:C21)</f>
        <v>-10461515</v>
      </c>
      <c r="D22" s="59">
        <f t="shared" si="3"/>
        <v>18488535</v>
      </c>
      <c r="E22" s="57">
        <f t="shared" si="3"/>
        <v>51571494</v>
      </c>
      <c r="F22" s="58">
        <f t="shared" si="3"/>
        <v>68431678</v>
      </c>
      <c r="G22" s="60">
        <f t="shared" si="3"/>
        <v>68431678</v>
      </c>
      <c r="H22" s="61">
        <f t="shared" si="3"/>
        <v>32058331</v>
      </c>
      <c r="I22" s="57">
        <f t="shared" si="3"/>
        <v>41839601</v>
      </c>
      <c r="J22" s="58">
        <f t="shared" si="3"/>
        <v>36594536</v>
      </c>
      <c r="K22" s="60">
        <f t="shared" si="3"/>
        <v>39114009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39848668</v>
      </c>
      <c r="C24" s="40">
        <f aca="true" t="shared" si="4" ref="C24:K24">SUM(C22:C23)</f>
        <v>-10461515</v>
      </c>
      <c r="D24" s="41">
        <f t="shared" si="4"/>
        <v>18488535</v>
      </c>
      <c r="E24" s="39">
        <f t="shared" si="4"/>
        <v>51571494</v>
      </c>
      <c r="F24" s="40">
        <f t="shared" si="4"/>
        <v>68431678</v>
      </c>
      <c r="G24" s="42">
        <f t="shared" si="4"/>
        <v>68431678</v>
      </c>
      <c r="H24" s="43">
        <f t="shared" si="4"/>
        <v>32058331</v>
      </c>
      <c r="I24" s="39">
        <f t="shared" si="4"/>
        <v>41839601</v>
      </c>
      <c r="J24" s="40">
        <f t="shared" si="4"/>
        <v>36594536</v>
      </c>
      <c r="K24" s="42">
        <f t="shared" si="4"/>
        <v>39114009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76351</v>
      </c>
      <c r="C27" s="7">
        <v>36829413</v>
      </c>
      <c r="D27" s="69">
        <v>1</v>
      </c>
      <c r="E27" s="70">
        <v>52024008</v>
      </c>
      <c r="F27" s="7">
        <v>57428007</v>
      </c>
      <c r="G27" s="71">
        <v>57428007</v>
      </c>
      <c r="H27" s="72">
        <v>31709835</v>
      </c>
      <c r="I27" s="70">
        <v>41820010</v>
      </c>
      <c r="J27" s="7">
        <v>35395011</v>
      </c>
      <c r="K27" s="71">
        <v>40011011</v>
      </c>
    </row>
    <row r="28" spans="1:11" ht="13.5">
      <c r="A28" s="73" t="s">
        <v>33</v>
      </c>
      <c r="B28" s="6">
        <v>0</v>
      </c>
      <c r="C28" s="6">
        <v>26619695</v>
      </c>
      <c r="D28" s="23">
        <v>1</v>
      </c>
      <c r="E28" s="24">
        <v>51524005</v>
      </c>
      <c r="F28" s="6">
        <v>50763362</v>
      </c>
      <c r="G28" s="25">
        <v>50763362</v>
      </c>
      <c r="H28" s="26">
        <v>0</v>
      </c>
      <c r="I28" s="24">
        <v>41820005</v>
      </c>
      <c r="J28" s="6">
        <v>35395006</v>
      </c>
      <c r="K28" s="25">
        <v>40011006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76351</v>
      </c>
      <c r="C31" s="6">
        <v>10209718</v>
      </c>
      <c r="D31" s="23">
        <v>0</v>
      </c>
      <c r="E31" s="24">
        <v>500001</v>
      </c>
      <c r="F31" s="6">
        <v>6367643</v>
      </c>
      <c r="G31" s="25">
        <v>6367643</v>
      </c>
      <c r="H31" s="26">
        <v>0</v>
      </c>
      <c r="I31" s="24">
        <v>3</v>
      </c>
      <c r="J31" s="6">
        <v>3</v>
      </c>
      <c r="K31" s="25">
        <v>3</v>
      </c>
    </row>
    <row r="32" spans="1:11" ht="13.5">
      <c r="A32" s="33" t="s">
        <v>36</v>
      </c>
      <c r="B32" s="7">
        <f>SUM(B28:B31)</f>
        <v>76351</v>
      </c>
      <c r="C32" s="7">
        <f aca="true" t="shared" si="5" ref="C32:K32">SUM(C28:C31)</f>
        <v>36829413</v>
      </c>
      <c r="D32" s="69">
        <f t="shared" si="5"/>
        <v>1</v>
      </c>
      <c r="E32" s="70">
        <f t="shared" si="5"/>
        <v>52024006</v>
      </c>
      <c r="F32" s="7">
        <f t="shared" si="5"/>
        <v>57131005</v>
      </c>
      <c r="G32" s="71">
        <f t="shared" si="5"/>
        <v>57131005</v>
      </c>
      <c r="H32" s="72">
        <f t="shared" si="5"/>
        <v>0</v>
      </c>
      <c r="I32" s="70">
        <f t="shared" si="5"/>
        <v>41820008</v>
      </c>
      <c r="J32" s="7">
        <f t="shared" si="5"/>
        <v>35395009</v>
      </c>
      <c r="K32" s="71">
        <f t="shared" si="5"/>
        <v>40011009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103694435</v>
      </c>
      <c r="C35" s="6">
        <v>40636908</v>
      </c>
      <c r="D35" s="23">
        <v>58752464</v>
      </c>
      <c r="E35" s="24">
        <v>72256159</v>
      </c>
      <c r="F35" s="6">
        <v>83909215</v>
      </c>
      <c r="G35" s="25">
        <v>83909215</v>
      </c>
      <c r="H35" s="26">
        <v>121775688</v>
      </c>
      <c r="I35" s="24">
        <v>94661943</v>
      </c>
      <c r="J35" s="6">
        <v>99908012</v>
      </c>
      <c r="K35" s="25">
        <v>95551006</v>
      </c>
    </row>
    <row r="36" spans="1:11" ht="13.5">
      <c r="A36" s="22" t="s">
        <v>39</v>
      </c>
      <c r="B36" s="6">
        <v>397232626</v>
      </c>
      <c r="C36" s="6">
        <v>412518939</v>
      </c>
      <c r="D36" s="23">
        <v>425806680</v>
      </c>
      <c r="E36" s="24">
        <v>491728751</v>
      </c>
      <c r="F36" s="6">
        <v>496835748</v>
      </c>
      <c r="G36" s="25">
        <v>496835748</v>
      </c>
      <c r="H36" s="26">
        <v>30921994</v>
      </c>
      <c r="I36" s="24">
        <v>518654405</v>
      </c>
      <c r="J36" s="6">
        <v>546601478</v>
      </c>
      <c r="K36" s="25">
        <v>578812261</v>
      </c>
    </row>
    <row r="37" spans="1:11" ht="13.5">
      <c r="A37" s="22" t="s">
        <v>40</v>
      </c>
      <c r="B37" s="6">
        <v>160608357</v>
      </c>
      <c r="C37" s="6">
        <v>205295466</v>
      </c>
      <c r="D37" s="23">
        <v>104967330</v>
      </c>
      <c r="E37" s="24">
        <v>53324962</v>
      </c>
      <c r="F37" s="6">
        <v>53324965</v>
      </c>
      <c r="G37" s="25">
        <v>53324965</v>
      </c>
      <c r="H37" s="26">
        <v>123983158</v>
      </c>
      <c r="I37" s="24">
        <v>73743169</v>
      </c>
      <c r="J37" s="6">
        <v>77868445</v>
      </c>
      <c r="K37" s="25">
        <v>79693666</v>
      </c>
    </row>
    <row r="38" spans="1:11" ht="13.5">
      <c r="A38" s="22" t="s">
        <v>41</v>
      </c>
      <c r="B38" s="6">
        <v>53676890</v>
      </c>
      <c r="C38" s="6">
        <v>39964213</v>
      </c>
      <c r="D38" s="23">
        <v>158671348</v>
      </c>
      <c r="E38" s="24">
        <v>192619842</v>
      </c>
      <c r="F38" s="6">
        <v>192619845</v>
      </c>
      <c r="G38" s="25">
        <v>192619845</v>
      </c>
      <c r="H38" s="26">
        <v>0</v>
      </c>
      <c r="I38" s="24">
        <v>172521832</v>
      </c>
      <c r="J38" s="6">
        <v>162140299</v>
      </c>
      <c r="K38" s="25">
        <v>149055214</v>
      </c>
    </row>
    <row r="39" spans="1:11" ht="13.5">
      <c r="A39" s="22" t="s">
        <v>42</v>
      </c>
      <c r="B39" s="6">
        <v>246793146</v>
      </c>
      <c r="C39" s="6">
        <v>207896168</v>
      </c>
      <c r="D39" s="23">
        <v>220920464</v>
      </c>
      <c r="E39" s="24">
        <v>318040507</v>
      </c>
      <c r="F39" s="6">
        <v>259276437</v>
      </c>
      <c r="G39" s="25">
        <v>259276437</v>
      </c>
      <c r="H39" s="26">
        <v>-3343807</v>
      </c>
      <c r="I39" s="24">
        <v>345934952</v>
      </c>
      <c r="J39" s="6">
        <v>387774307</v>
      </c>
      <c r="K39" s="25">
        <v>424368589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168262156</v>
      </c>
      <c r="D42" s="23">
        <v>2644941</v>
      </c>
      <c r="E42" s="24">
        <v>63499167</v>
      </c>
      <c r="F42" s="6">
        <v>73198033</v>
      </c>
      <c r="G42" s="25">
        <v>73198033</v>
      </c>
      <c r="H42" s="26">
        <v>12630676</v>
      </c>
      <c r="I42" s="24">
        <v>343851796</v>
      </c>
      <c r="J42" s="6">
        <v>353386296</v>
      </c>
      <c r="K42" s="25">
        <v>366572844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-52024000</v>
      </c>
      <c r="F43" s="6">
        <v>50070000</v>
      </c>
      <c r="G43" s="25">
        <v>50070000</v>
      </c>
      <c r="H43" s="26">
        <v>0</v>
      </c>
      <c r="I43" s="24">
        <v>41820002</v>
      </c>
      <c r="J43" s="6">
        <v>35395003</v>
      </c>
      <c r="K43" s="25">
        <v>40011003</v>
      </c>
    </row>
    <row r="44" spans="1:11" ht="13.5">
      <c r="A44" s="22" t="s">
        <v>46</v>
      </c>
      <c r="B44" s="6">
        <v>180171</v>
      </c>
      <c r="C44" s="6">
        <v>3139</v>
      </c>
      <c r="D44" s="23">
        <v>-670</v>
      </c>
      <c r="E44" s="24">
        <v>7531</v>
      </c>
      <c r="F44" s="6">
        <v>-3682513</v>
      </c>
      <c r="G44" s="25">
        <v>-3682513</v>
      </c>
      <c r="H44" s="26">
        <v>4641</v>
      </c>
      <c r="I44" s="24">
        <v>11999999</v>
      </c>
      <c r="J44" s="6">
        <v>12000000</v>
      </c>
      <c r="K44" s="25">
        <v>12000000</v>
      </c>
    </row>
    <row r="45" spans="1:11" ht="13.5">
      <c r="A45" s="33" t="s">
        <v>47</v>
      </c>
      <c r="B45" s="7">
        <v>180171</v>
      </c>
      <c r="C45" s="7">
        <v>168514027</v>
      </c>
      <c r="D45" s="69">
        <v>5388608</v>
      </c>
      <c r="E45" s="70">
        <v>12186975</v>
      </c>
      <c r="F45" s="7">
        <v>120564535</v>
      </c>
      <c r="G45" s="71">
        <v>120564535</v>
      </c>
      <c r="H45" s="72">
        <v>117420764</v>
      </c>
      <c r="I45" s="70">
        <v>398671965</v>
      </c>
      <c r="J45" s="7">
        <v>401781467</v>
      </c>
      <c r="K45" s="71">
        <v>419584015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1866988</v>
      </c>
      <c r="C48" s="6">
        <v>11223671</v>
      </c>
      <c r="D48" s="23">
        <v>3774270</v>
      </c>
      <c r="E48" s="24">
        <v>9587788</v>
      </c>
      <c r="F48" s="6">
        <v>21240845</v>
      </c>
      <c r="G48" s="25">
        <v>21240845</v>
      </c>
      <c r="H48" s="26">
        <v>95480127</v>
      </c>
      <c r="I48" s="24">
        <v>11522967</v>
      </c>
      <c r="J48" s="6">
        <v>12279529</v>
      </c>
      <c r="K48" s="25">
        <v>3190704</v>
      </c>
    </row>
    <row r="49" spans="1:11" ht="13.5">
      <c r="A49" s="22" t="s">
        <v>50</v>
      </c>
      <c r="B49" s="6">
        <f>+B75</f>
        <v>177250261</v>
      </c>
      <c r="C49" s="6">
        <f aca="true" t="shared" si="6" ref="C49:K49">+C75</f>
        <v>383002801</v>
      </c>
      <c r="D49" s="23">
        <f t="shared" si="6"/>
        <v>116769740</v>
      </c>
      <c r="E49" s="24">
        <f t="shared" si="6"/>
        <v>14294401.498401433</v>
      </c>
      <c r="F49" s="6">
        <f t="shared" si="6"/>
        <v>14940151.048516832</v>
      </c>
      <c r="G49" s="25">
        <f t="shared" si="6"/>
        <v>14940151.048516832</v>
      </c>
      <c r="H49" s="26">
        <f t="shared" si="6"/>
        <v>212343036</v>
      </c>
      <c r="I49" s="24">
        <f t="shared" si="6"/>
        <v>-8594547.296959117</v>
      </c>
      <c r="J49" s="6">
        <f t="shared" si="6"/>
        <v>-9291236.05977109</v>
      </c>
      <c r="K49" s="25">
        <f t="shared" si="6"/>
        <v>-9798555.69090034</v>
      </c>
    </row>
    <row r="50" spans="1:11" ht="13.5">
      <c r="A50" s="33" t="s">
        <v>51</v>
      </c>
      <c r="B50" s="7">
        <f>+B48-B49</f>
        <v>-175383273</v>
      </c>
      <c r="C50" s="7">
        <f aca="true" t="shared" si="7" ref="C50:K50">+C48-C49</f>
        <v>-371779130</v>
      </c>
      <c r="D50" s="69">
        <f t="shared" si="7"/>
        <v>-112995470</v>
      </c>
      <c r="E50" s="70">
        <f t="shared" si="7"/>
        <v>-4706613.498401433</v>
      </c>
      <c r="F50" s="7">
        <f t="shared" si="7"/>
        <v>6300693.951483168</v>
      </c>
      <c r="G50" s="71">
        <f t="shared" si="7"/>
        <v>6300693.951483168</v>
      </c>
      <c r="H50" s="72">
        <f t="shared" si="7"/>
        <v>-116862909</v>
      </c>
      <c r="I50" s="70">
        <f t="shared" si="7"/>
        <v>20117514.296959117</v>
      </c>
      <c r="J50" s="7">
        <f t="shared" si="7"/>
        <v>21570765.05977109</v>
      </c>
      <c r="K50" s="71">
        <f t="shared" si="7"/>
        <v>12989259.69090034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397232626</v>
      </c>
      <c r="C53" s="6">
        <v>412518939</v>
      </c>
      <c r="D53" s="23">
        <v>425763708</v>
      </c>
      <c r="E53" s="24">
        <v>489850681</v>
      </c>
      <c r="F53" s="6">
        <v>494957678</v>
      </c>
      <c r="G53" s="25">
        <v>494957678</v>
      </c>
      <c r="H53" s="26">
        <v>30921994</v>
      </c>
      <c r="I53" s="24">
        <v>518160256</v>
      </c>
      <c r="J53" s="6">
        <v>546080645</v>
      </c>
      <c r="K53" s="25">
        <v>578263303</v>
      </c>
    </row>
    <row r="54" spans="1:11" ht="13.5">
      <c r="A54" s="22" t="s">
        <v>54</v>
      </c>
      <c r="B54" s="6">
        <v>0</v>
      </c>
      <c r="C54" s="6">
        <v>11324442</v>
      </c>
      <c r="D54" s="23">
        <v>12158931</v>
      </c>
      <c r="E54" s="24">
        <v>12406253</v>
      </c>
      <c r="F54" s="6">
        <v>12406253</v>
      </c>
      <c r="G54" s="25">
        <v>12406253</v>
      </c>
      <c r="H54" s="26">
        <v>0</v>
      </c>
      <c r="I54" s="24">
        <v>9456269</v>
      </c>
      <c r="J54" s="6">
        <v>9929080</v>
      </c>
      <c r="K54" s="25">
        <v>10425533</v>
      </c>
    </row>
    <row r="55" spans="1:11" ht="13.5">
      <c r="A55" s="22" t="s">
        <v>55</v>
      </c>
      <c r="B55" s="6">
        <v>0</v>
      </c>
      <c r="C55" s="6">
        <v>18866154</v>
      </c>
      <c r="D55" s="23">
        <v>1</v>
      </c>
      <c r="E55" s="24">
        <v>5</v>
      </c>
      <c r="F55" s="6">
        <v>5</v>
      </c>
      <c r="G55" s="25">
        <v>5</v>
      </c>
      <c r="H55" s="26">
        <v>9530970</v>
      </c>
      <c r="I55" s="24">
        <v>5</v>
      </c>
      <c r="J55" s="6">
        <v>6</v>
      </c>
      <c r="K55" s="25">
        <v>6</v>
      </c>
    </row>
    <row r="56" spans="1:11" ht="13.5">
      <c r="A56" s="22" t="s">
        <v>56</v>
      </c>
      <c r="B56" s="6">
        <v>85524</v>
      </c>
      <c r="C56" s="6">
        <v>4758692</v>
      </c>
      <c r="D56" s="23">
        <v>0</v>
      </c>
      <c r="E56" s="24">
        <v>7280392</v>
      </c>
      <c r="F56" s="6">
        <v>6765856</v>
      </c>
      <c r="G56" s="25">
        <v>6765856</v>
      </c>
      <c r="H56" s="26">
        <v>160849</v>
      </c>
      <c r="I56" s="24">
        <v>6953283</v>
      </c>
      <c r="J56" s="6">
        <v>7277321</v>
      </c>
      <c r="K56" s="25">
        <v>7952445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9378418</v>
      </c>
      <c r="C59" s="6">
        <v>10988117</v>
      </c>
      <c r="D59" s="23">
        <v>0</v>
      </c>
      <c r="E59" s="24">
        <v>16342127</v>
      </c>
      <c r="F59" s="6">
        <v>16342127</v>
      </c>
      <c r="G59" s="25">
        <v>16342127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2377328</v>
      </c>
      <c r="C60" s="6">
        <v>2502885</v>
      </c>
      <c r="D60" s="23">
        <v>0</v>
      </c>
      <c r="E60" s="24">
        <v>3206957</v>
      </c>
      <c r="F60" s="6">
        <v>3206957</v>
      </c>
      <c r="G60" s="25">
        <v>3206957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1821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2236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751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2869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0.8507998943867617</v>
      </c>
      <c r="F70" s="5">
        <f t="shared" si="8"/>
        <v>0.8404953523975075</v>
      </c>
      <c r="G70" s="5">
        <f t="shared" si="8"/>
        <v>0.8404953523975075</v>
      </c>
      <c r="H70" s="5">
        <f t="shared" si="8"/>
        <v>0</v>
      </c>
      <c r="I70" s="5">
        <f t="shared" si="8"/>
        <v>0.8591611685800203</v>
      </c>
      <c r="J70" s="5">
        <f t="shared" si="8"/>
        <v>0.860448084003955</v>
      </c>
      <c r="K70" s="5">
        <f t="shared" si="8"/>
        <v>0.8617186171217852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106913452</v>
      </c>
      <c r="F71" s="2">
        <f t="shared" si="9"/>
        <v>106269726</v>
      </c>
      <c r="G71" s="2">
        <f t="shared" si="9"/>
        <v>106269726</v>
      </c>
      <c r="H71" s="2">
        <f t="shared" si="9"/>
        <v>0</v>
      </c>
      <c r="I71" s="2">
        <f t="shared" si="9"/>
        <v>120195894</v>
      </c>
      <c r="J71" s="2">
        <f t="shared" si="9"/>
        <v>127800516</v>
      </c>
      <c r="K71" s="2">
        <f t="shared" si="9"/>
        <v>135977813</v>
      </c>
    </row>
    <row r="72" spans="1:11" ht="12.75" hidden="1">
      <c r="A72" s="1" t="s">
        <v>113</v>
      </c>
      <c r="B72" s="2">
        <f>+B77</f>
        <v>78996830</v>
      </c>
      <c r="C72" s="2">
        <f aca="true" t="shared" si="10" ref="C72:K72">+C77</f>
        <v>95489722</v>
      </c>
      <c r="D72" s="2">
        <f t="shared" si="10"/>
        <v>120966199</v>
      </c>
      <c r="E72" s="2">
        <f t="shared" si="10"/>
        <v>125662277</v>
      </c>
      <c r="F72" s="2">
        <f t="shared" si="10"/>
        <v>126437018</v>
      </c>
      <c r="G72" s="2">
        <f t="shared" si="10"/>
        <v>126437018</v>
      </c>
      <c r="H72" s="2">
        <f t="shared" si="10"/>
        <v>118410709</v>
      </c>
      <c r="I72" s="2">
        <f t="shared" si="10"/>
        <v>139899123</v>
      </c>
      <c r="J72" s="2">
        <f t="shared" si="10"/>
        <v>148527864</v>
      </c>
      <c r="K72" s="2">
        <f t="shared" si="10"/>
        <v>157798393</v>
      </c>
    </row>
    <row r="73" spans="1:11" ht="12.75" hidden="1">
      <c r="A73" s="1" t="s">
        <v>114</v>
      </c>
      <c r="B73" s="2">
        <f>+B74</f>
        <v>-50787916</v>
      </c>
      <c r="C73" s="2">
        <f aca="true" t="shared" si="11" ref="C73:K73">+(C78+C80+C81+C82)-(B78+B80+B81+B82)</f>
        <v>-67821804</v>
      </c>
      <c r="D73" s="2">
        <f t="shared" si="11"/>
        <v>21014667</v>
      </c>
      <c r="E73" s="2">
        <f t="shared" si="11"/>
        <v>7647810</v>
      </c>
      <c r="F73" s="2">
        <f>+(F78+F80+F81+F82)-(D78+D80+D81+D82)</f>
        <v>7647810</v>
      </c>
      <c r="G73" s="2">
        <f>+(G78+G80+G81+G82)-(D78+D80+D81+D82)</f>
        <v>7647810</v>
      </c>
      <c r="H73" s="2">
        <f>+(H78+H80+H81+H82)-(D78+D80+D81+D82)</f>
        <v>-27833268</v>
      </c>
      <c r="I73" s="2">
        <f>+(I78+I80+I81+I82)-(E78+E80+E81+E82)</f>
        <v>20470499</v>
      </c>
      <c r="J73" s="2">
        <f t="shared" si="11"/>
        <v>4489393</v>
      </c>
      <c r="K73" s="2">
        <f t="shared" si="11"/>
        <v>4731819</v>
      </c>
    </row>
    <row r="74" spans="1:11" ht="12.75" hidden="1">
      <c r="A74" s="1" t="s">
        <v>115</v>
      </c>
      <c r="B74" s="2">
        <f>+TREND(C74:E74)</f>
        <v>-50787916</v>
      </c>
      <c r="C74" s="2">
        <f>+C73</f>
        <v>-67821804</v>
      </c>
      <c r="D74" s="2">
        <f aca="true" t="shared" si="12" ref="D74:K74">+D73</f>
        <v>21014667</v>
      </c>
      <c r="E74" s="2">
        <f t="shared" si="12"/>
        <v>7647810</v>
      </c>
      <c r="F74" s="2">
        <f t="shared" si="12"/>
        <v>7647810</v>
      </c>
      <c r="G74" s="2">
        <f t="shared" si="12"/>
        <v>7647810</v>
      </c>
      <c r="H74" s="2">
        <f t="shared" si="12"/>
        <v>-27833268</v>
      </c>
      <c r="I74" s="2">
        <f t="shared" si="12"/>
        <v>20470499</v>
      </c>
      <c r="J74" s="2">
        <f t="shared" si="12"/>
        <v>4489393</v>
      </c>
      <c r="K74" s="2">
        <f t="shared" si="12"/>
        <v>4731819</v>
      </c>
    </row>
    <row r="75" spans="1:11" ht="12.75" hidden="1">
      <c r="A75" s="1" t="s">
        <v>116</v>
      </c>
      <c r="B75" s="2">
        <f>+B84-(((B80+B81+B78)*B70)-B79)</f>
        <v>177250261</v>
      </c>
      <c r="C75" s="2">
        <f aca="true" t="shared" si="13" ref="C75:K75">+C84-(((C80+C81+C78)*C70)-C79)</f>
        <v>383002801</v>
      </c>
      <c r="D75" s="2">
        <f t="shared" si="13"/>
        <v>116769740</v>
      </c>
      <c r="E75" s="2">
        <f t="shared" si="13"/>
        <v>14294401.498401433</v>
      </c>
      <c r="F75" s="2">
        <f t="shared" si="13"/>
        <v>14940151.048516832</v>
      </c>
      <c r="G75" s="2">
        <f t="shared" si="13"/>
        <v>14940151.048516832</v>
      </c>
      <c r="H75" s="2">
        <f t="shared" si="13"/>
        <v>212343036</v>
      </c>
      <c r="I75" s="2">
        <f t="shared" si="13"/>
        <v>-8594547.296959117</v>
      </c>
      <c r="J75" s="2">
        <f t="shared" si="13"/>
        <v>-9291236.05977109</v>
      </c>
      <c r="K75" s="2">
        <f t="shared" si="13"/>
        <v>-9798555.69090034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78996830</v>
      </c>
      <c r="C77" s="3">
        <v>95489722</v>
      </c>
      <c r="D77" s="3">
        <v>120966199</v>
      </c>
      <c r="E77" s="3">
        <v>125662277</v>
      </c>
      <c r="F77" s="3">
        <v>126437018</v>
      </c>
      <c r="G77" s="3">
        <v>126437018</v>
      </c>
      <c r="H77" s="3">
        <v>118410709</v>
      </c>
      <c r="I77" s="3">
        <v>139899123</v>
      </c>
      <c r="J77" s="3">
        <v>148527864</v>
      </c>
      <c r="K77" s="3">
        <v>157798393</v>
      </c>
    </row>
    <row r="78" spans="1:11" ht="12.75" hidden="1">
      <c r="A78" s="1" t="s">
        <v>66</v>
      </c>
      <c r="B78" s="3">
        <v>0</v>
      </c>
      <c r="C78" s="3">
        <v>0</v>
      </c>
      <c r="D78" s="3">
        <v>42972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155691597</v>
      </c>
      <c r="C79" s="3">
        <v>185950815</v>
      </c>
      <c r="D79" s="3">
        <v>77743109</v>
      </c>
      <c r="E79" s="3">
        <v>31856687</v>
      </c>
      <c r="F79" s="3">
        <v>31856688</v>
      </c>
      <c r="G79" s="3">
        <v>31856688</v>
      </c>
      <c r="H79" s="3">
        <v>123098038</v>
      </c>
      <c r="I79" s="3">
        <v>29952530</v>
      </c>
      <c r="J79" s="3">
        <v>31450159</v>
      </c>
      <c r="K79" s="3">
        <v>33022666</v>
      </c>
    </row>
    <row r="80" spans="1:11" ht="12.75" hidden="1">
      <c r="A80" s="1" t="s">
        <v>68</v>
      </c>
      <c r="B80" s="3">
        <v>81071203</v>
      </c>
      <c r="C80" s="3">
        <v>19762909</v>
      </c>
      <c r="D80" s="3">
        <v>42306244</v>
      </c>
      <c r="E80" s="3">
        <v>41420564</v>
      </c>
      <c r="F80" s="3">
        <v>41420564</v>
      </c>
      <c r="G80" s="3">
        <v>41420564</v>
      </c>
      <c r="H80" s="3">
        <v>8046025</v>
      </c>
      <c r="I80" s="3">
        <v>63677700</v>
      </c>
      <c r="J80" s="3">
        <v>67116296</v>
      </c>
      <c r="K80" s="3">
        <v>70740576</v>
      </c>
    </row>
    <row r="81" spans="1:11" ht="12.75" hidden="1">
      <c r="A81" s="1" t="s">
        <v>69</v>
      </c>
      <c r="B81" s="3">
        <v>20754524</v>
      </c>
      <c r="C81" s="3">
        <v>14241014</v>
      </c>
      <c r="D81" s="3">
        <v>12669374</v>
      </c>
      <c r="E81" s="3">
        <v>21245836</v>
      </c>
      <c r="F81" s="3">
        <v>21245836</v>
      </c>
      <c r="G81" s="3">
        <v>21245836</v>
      </c>
      <c r="H81" s="3">
        <v>19139297</v>
      </c>
      <c r="I81" s="3">
        <v>19459199</v>
      </c>
      <c r="J81" s="3">
        <v>20509996</v>
      </c>
      <c r="K81" s="3">
        <v>21617535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106913452</v>
      </c>
      <c r="F83" s="3">
        <v>106269726</v>
      </c>
      <c r="G83" s="3">
        <v>106269726</v>
      </c>
      <c r="H83" s="3">
        <v>0</v>
      </c>
      <c r="I83" s="3">
        <v>120195894</v>
      </c>
      <c r="J83" s="3">
        <v>127800516</v>
      </c>
      <c r="K83" s="3">
        <v>135977813</v>
      </c>
    </row>
    <row r="84" spans="1:11" ht="12.75" hidden="1">
      <c r="A84" s="1" t="s">
        <v>72</v>
      </c>
      <c r="B84" s="3">
        <v>21558664</v>
      </c>
      <c r="C84" s="3">
        <v>197051986</v>
      </c>
      <c r="D84" s="3">
        <v>39026631</v>
      </c>
      <c r="E84" s="3">
        <v>35754281</v>
      </c>
      <c r="F84" s="3">
        <v>35754281</v>
      </c>
      <c r="G84" s="3">
        <v>35754281</v>
      </c>
      <c r="H84" s="3">
        <v>89244998</v>
      </c>
      <c r="I84" s="3">
        <v>32880918</v>
      </c>
      <c r="J84" s="3">
        <v>34656480</v>
      </c>
      <c r="K84" s="3">
        <v>36765482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716468</v>
      </c>
      <c r="C7" s="6">
        <v>1066477</v>
      </c>
      <c r="D7" s="23">
        <v>1349525</v>
      </c>
      <c r="E7" s="24">
        <v>500000</v>
      </c>
      <c r="F7" s="6">
        <v>750000</v>
      </c>
      <c r="G7" s="25">
        <v>750000</v>
      </c>
      <c r="H7" s="26">
        <v>795471</v>
      </c>
      <c r="I7" s="24">
        <v>500000</v>
      </c>
      <c r="J7" s="6">
        <v>525000</v>
      </c>
      <c r="K7" s="25">
        <v>551250</v>
      </c>
    </row>
    <row r="8" spans="1:11" ht="13.5">
      <c r="A8" s="22" t="s">
        <v>20</v>
      </c>
      <c r="B8" s="6">
        <v>38068942</v>
      </c>
      <c r="C8" s="6">
        <v>58832586</v>
      </c>
      <c r="D8" s="23">
        <v>59611437</v>
      </c>
      <c r="E8" s="24">
        <v>56307000</v>
      </c>
      <c r="F8" s="6">
        <v>59937000</v>
      </c>
      <c r="G8" s="25">
        <v>59937000</v>
      </c>
      <c r="H8" s="26">
        <v>59987604</v>
      </c>
      <c r="I8" s="24">
        <v>63986000</v>
      </c>
      <c r="J8" s="6">
        <v>62020000</v>
      </c>
      <c r="K8" s="25">
        <v>62856000</v>
      </c>
    </row>
    <row r="9" spans="1:11" ht="13.5">
      <c r="A9" s="22" t="s">
        <v>21</v>
      </c>
      <c r="B9" s="6">
        <v>5230244</v>
      </c>
      <c r="C9" s="6">
        <v>4230555</v>
      </c>
      <c r="D9" s="23">
        <v>7309702</v>
      </c>
      <c r="E9" s="24">
        <v>3453700</v>
      </c>
      <c r="F9" s="6">
        <v>3141700</v>
      </c>
      <c r="G9" s="25">
        <v>3141700</v>
      </c>
      <c r="H9" s="26">
        <v>5006438</v>
      </c>
      <c r="I9" s="24">
        <v>4012650</v>
      </c>
      <c r="J9" s="6">
        <v>4140850</v>
      </c>
      <c r="K9" s="25">
        <v>4340025</v>
      </c>
    </row>
    <row r="10" spans="1:11" ht="25.5">
      <c r="A10" s="27" t="s">
        <v>105</v>
      </c>
      <c r="B10" s="28">
        <f>SUM(B5:B9)</f>
        <v>44015654</v>
      </c>
      <c r="C10" s="29">
        <f aca="true" t="shared" si="0" ref="C10:K10">SUM(C5:C9)</f>
        <v>64129618</v>
      </c>
      <c r="D10" s="30">
        <f t="shared" si="0"/>
        <v>68270664</v>
      </c>
      <c r="E10" s="28">
        <f t="shared" si="0"/>
        <v>60260700</v>
      </c>
      <c r="F10" s="29">
        <f t="shared" si="0"/>
        <v>63828700</v>
      </c>
      <c r="G10" s="31">
        <f t="shared" si="0"/>
        <v>63828700</v>
      </c>
      <c r="H10" s="32">
        <f t="shared" si="0"/>
        <v>65789513</v>
      </c>
      <c r="I10" s="28">
        <f t="shared" si="0"/>
        <v>68498650</v>
      </c>
      <c r="J10" s="29">
        <f t="shared" si="0"/>
        <v>66685850</v>
      </c>
      <c r="K10" s="31">
        <f t="shared" si="0"/>
        <v>67747275</v>
      </c>
    </row>
    <row r="11" spans="1:11" ht="13.5">
      <c r="A11" s="22" t="s">
        <v>22</v>
      </c>
      <c r="B11" s="6">
        <v>32107933</v>
      </c>
      <c r="C11" s="6">
        <v>35379248</v>
      </c>
      <c r="D11" s="23">
        <v>37523796</v>
      </c>
      <c r="E11" s="24">
        <v>41140200</v>
      </c>
      <c r="F11" s="6">
        <v>42790718</v>
      </c>
      <c r="G11" s="25">
        <v>42790718</v>
      </c>
      <c r="H11" s="26">
        <v>41603941</v>
      </c>
      <c r="I11" s="24">
        <v>43916764</v>
      </c>
      <c r="J11" s="6">
        <v>45897564</v>
      </c>
      <c r="K11" s="25">
        <v>48192439</v>
      </c>
    </row>
    <row r="12" spans="1:11" ht="13.5">
      <c r="A12" s="22" t="s">
        <v>23</v>
      </c>
      <c r="B12" s="6">
        <v>4206320</v>
      </c>
      <c r="C12" s="6">
        <v>4323640</v>
      </c>
      <c r="D12" s="23">
        <v>4528521</v>
      </c>
      <c r="E12" s="24">
        <v>4833665</v>
      </c>
      <c r="F12" s="6">
        <v>4635000</v>
      </c>
      <c r="G12" s="25">
        <v>4635000</v>
      </c>
      <c r="H12" s="26">
        <v>4395025</v>
      </c>
      <c r="I12" s="24">
        <v>4851909</v>
      </c>
      <c r="J12" s="6">
        <v>5094505</v>
      </c>
      <c r="K12" s="25">
        <v>5349230</v>
      </c>
    </row>
    <row r="13" spans="1:11" ht="13.5">
      <c r="A13" s="22" t="s">
        <v>106</v>
      </c>
      <c r="B13" s="6">
        <v>1832299</v>
      </c>
      <c r="C13" s="6">
        <v>2079377</v>
      </c>
      <c r="D13" s="23">
        <v>2141451</v>
      </c>
      <c r="E13" s="24">
        <v>2000000</v>
      </c>
      <c r="F13" s="6">
        <v>2000000</v>
      </c>
      <c r="G13" s="25">
        <v>2000000</v>
      </c>
      <c r="H13" s="26">
        <v>898059</v>
      </c>
      <c r="I13" s="24">
        <v>2000000</v>
      </c>
      <c r="J13" s="6">
        <v>1575000</v>
      </c>
      <c r="K13" s="25">
        <v>1653750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107</v>
      </c>
      <c r="B15" s="6">
        <v>2256539</v>
      </c>
      <c r="C15" s="6">
        <v>3227273</v>
      </c>
      <c r="D15" s="23">
        <v>2187358</v>
      </c>
      <c r="E15" s="24">
        <v>1823763</v>
      </c>
      <c r="F15" s="6">
        <v>2356263</v>
      </c>
      <c r="G15" s="25">
        <v>2356263</v>
      </c>
      <c r="H15" s="26">
        <v>3645043</v>
      </c>
      <c r="I15" s="24">
        <v>2115990</v>
      </c>
      <c r="J15" s="6">
        <v>1527750</v>
      </c>
      <c r="K15" s="25">
        <v>1604139</v>
      </c>
    </row>
    <row r="16" spans="1:11" ht="13.5">
      <c r="A16" s="22" t="s">
        <v>20</v>
      </c>
      <c r="B16" s="6">
        <v>316507</v>
      </c>
      <c r="C16" s="6">
        <v>3879281</v>
      </c>
      <c r="D16" s="23">
        <v>510249</v>
      </c>
      <c r="E16" s="24">
        <v>750000</v>
      </c>
      <c r="F16" s="6">
        <v>772000</v>
      </c>
      <c r="G16" s="25">
        <v>772000</v>
      </c>
      <c r="H16" s="26">
        <v>617118</v>
      </c>
      <c r="I16" s="24">
        <v>338000</v>
      </c>
      <c r="J16" s="6">
        <v>354900</v>
      </c>
      <c r="K16" s="25">
        <v>372644</v>
      </c>
    </row>
    <row r="17" spans="1:11" ht="13.5">
      <c r="A17" s="22" t="s">
        <v>25</v>
      </c>
      <c r="B17" s="6">
        <v>16205095</v>
      </c>
      <c r="C17" s="6">
        <v>15061214</v>
      </c>
      <c r="D17" s="23">
        <v>14581543</v>
      </c>
      <c r="E17" s="24">
        <v>13324539</v>
      </c>
      <c r="F17" s="6">
        <v>14297492</v>
      </c>
      <c r="G17" s="25">
        <v>14297492</v>
      </c>
      <c r="H17" s="26">
        <v>17173439</v>
      </c>
      <c r="I17" s="24">
        <v>16086396</v>
      </c>
      <c r="J17" s="6">
        <v>12551910</v>
      </c>
      <c r="K17" s="25">
        <v>13070250</v>
      </c>
    </row>
    <row r="18" spans="1:11" ht="13.5">
      <c r="A18" s="33" t="s">
        <v>26</v>
      </c>
      <c r="B18" s="34">
        <f>SUM(B11:B17)</f>
        <v>56924693</v>
      </c>
      <c r="C18" s="35">
        <f aca="true" t="shared" si="1" ref="C18:K18">SUM(C11:C17)</f>
        <v>63950033</v>
      </c>
      <c r="D18" s="36">
        <f t="shared" si="1"/>
        <v>61472918</v>
      </c>
      <c r="E18" s="34">
        <f t="shared" si="1"/>
        <v>63872167</v>
      </c>
      <c r="F18" s="35">
        <f t="shared" si="1"/>
        <v>66851473</v>
      </c>
      <c r="G18" s="37">
        <f t="shared" si="1"/>
        <v>66851473</v>
      </c>
      <c r="H18" s="38">
        <f t="shared" si="1"/>
        <v>68332625</v>
      </c>
      <c r="I18" s="34">
        <f t="shared" si="1"/>
        <v>69309059</v>
      </c>
      <c r="J18" s="35">
        <f t="shared" si="1"/>
        <v>67001629</v>
      </c>
      <c r="K18" s="37">
        <f t="shared" si="1"/>
        <v>70242452</v>
      </c>
    </row>
    <row r="19" spans="1:11" ht="13.5">
      <c r="A19" s="33" t="s">
        <v>27</v>
      </c>
      <c r="B19" s="39">
        <f>+B10-B18</f>
        <v>-12909039</v>
      </c>
      <c r="C19" s="40">
        <f aca="true" t="shared" si="2" ref="C19:K19">+C10-C18</f>
        <v>179585</v>
      </c>
      <c r="D19" s="41">
        <f t="shared" si="2"/>
        <v>6797746</v>
      </c>
      <c r="E19" s="39">
        <f t="shared" si="2"/>
        <v>-3611467</v>
      </c>
      <c r="F19" s="40">
        <f t="shared" si="2"/>
        <v>-3022773</v>
      </c>
      <c r="G19" s="42">
        <f t="shared" si="2"/>
        <v>-3022773</v>
      </c>
      <c r="H19" s="43">
        <f t="shared" si="2"/>
        <v>-2543112</v>
      </c>
      <c r="I19" s="39">
        <f t="shared" si="2"/>
        <v>-810409</v>
      </c>
      <c r="J19" s="40">
        <f t="shared" si="2"/>
        <v>-315779</v>
      </c>
      <c r="K19" s="42">
        <f t="shared" si="2"/>
        <v>-2495177</v>
      </c>
    </row>
    <row r="20" spans="1:11" ht="25.5">
      <c r="A20" s="44" t="s">
        <v>28</v>
      </c>
      <c r="B20" s="45">
        <v>11504215</v>
      </c>
      <c r="C20" s="46">
        <v>4023430</v>
      </c>
      <c r="D20" s="47">
        <v>3735382</v>
      </c>
      <c r="E20" s="45">
        <v>3034000</v>
      </c>
      <c r="F20" s="46">
        <v>3434000</v>
      </c>
      <c r="G20" s="48">
        <v>3434000</v>
      </c>
      <c r="H20" s="49">
        <v>3416480</v>
      </c>
      <c r="I20" s="45">
        <v>0</v>
      </c>
      <c r="J20" s="46">
        <v>0</v>
      </c>
      <c r="K20" s="48">
        <v>0</v>
      </c>
    </row>
    <row r="21" spans="1:11" ht="63.75">
      <c r="A21" s="50" t="s">
        <v>108</v>
      </c>
      <c r="B21" s="51">
        <v>350000</v>
      </c>
      <c r="C21" s="52">
        <v>0</v>
      </c>
      <c r="D21" s="53">
        <v>334830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-1054824</v>
      </c>
      <c r="C22" s="58">
        <f aca="true" t="shared" si="3" ref="C22:K22">SUM(C19:C21)</f>
        <v>4203015</v>
      </c>
      <c r="D22" s="59">
        <f t="shared" si="3"/>
        <v>10867958</v>
      </c>
      <c r="E22" s="57">
        <f t="shared" si="3"/>
        <v>-577467</v>
      </c>
      <c r="F22" s="58">
        <f t="shared" si="3"/>
        <v>411227</v>
      </c>
      <c r="G22" s="60">
        <f t="shared" si="3"/>
        <v>411227</v>
      </c>
      <c r="H22" s="61">
        <f t="shared" si="3"/>
        <v>873368</v>
      </c>
      <c r="I22" s="57">
        <f t="shared" si="3"/>
        <v>-810409</v>
      </c>
      <c r="J22" s="58">
        <f t="shared" si="3"/>
        <v>-315779</v>
      </c>
      <c r="K22" s="60">
        <f t="shared" si="3"/>
        <v>-2495177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-1054824</v>
      </c>
      <c r="C24" s="40">
        <f aca="true" t="shared" si="4" ref="C24:K24">SUM(C22:C23)</f>
        <v>4203015</v>
      </c>
      <c r="D24" s="41">
        <f t="shared" si="4"/>
        <v>10867958</v>
      </c>
      <c r="E24" s="39">
        <f t="shared" si="4"/>
        <v>-577467</v>
      </c>
      <c r="F24" s="40">
        <f t="shared" si="4"/>
        <v>411227</v>
      </c>
      <c r="G24" s="42">
        <f t="shared" si="4"/>
        <v>411227</v>
      </c>
      <c r="H24" s="43">
        <f t="shared" si="4"/>
        <v>873368</v>
      </c>
      <c r="I24" s="39">
        <f t="shared" si="4"/>
        <v>-810409</v>
      </c>
      <c r="J24" s="40">
        <f t="shared" si="4"/>
        <v>-315779</v>
      </c>
      <c r="K24" s="42">
        <f t="shared" si="4"/>
        <v>-2495177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256034</v>
      </c>
      <c r="C27" s="7">
        <v>3321048</v>
      </c>
      <c r="D27" s="69">
        <v>594582</v>
      </c>
      <c r="E27" s="70">
        <v>1500000</v>
      </c>
      <c r="F27" s="7">
        <v>2150000</v>
      </c>
      <c r="G27" s="71">
        <v>2150000</v>
      </c>
      <c r="H27" s="72">
        <v>3232858</v>
      </c>
      <c r="I27" s="70">
        <v>1000000</v>
      </c>
      <c r="J27" s="7">
        <v>703500</v>
      </c>
      <c r="K27" s="71">
        <v>738675</v>
      </c>
    </row>
    <row r="28" spans="1:11" ht="13.5">
      <c r="A28" s="73" t="s">
        <v>33</v>
      </c>
      <c r="B28" s="6">
        <v>0</v>
      </c>
      <c r="C28" s="6">
        <v>272409</v>
      </c>
      <c r="D28" s="23">
        <v>430297</v>
      </c>
      <c r="E28" s="24">
        <v>600000</v>
      </c>
      <c r="F28" s="6">
        <v>600000</v>
      </c>
      <c r="G28" s="25">
        <v>600000</v>
      </c>
      <c r="H28" s="26">
        <v>0</v>
      </c>
      <c r="I28" s="24">
        <v>295000</v>
      </c>
      <c r="J28" s="6">
        <v>309750</v>
      </c>
      <c r="K28" s="25">
        <v>325237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3047828</v>
      </c>
      <c r="D31" s="23">
        <v>164285</v>
      </c>
      <c r="E31" s="24">
        <v>900000</v>
      </c>
      <c r="F31" s="6">
        <v>1550000</v>
      </c>
      <c r="G31" s="25">
        <v>1550000</v>
      </c>
      <c r="H31" s="26">
        <v>0</v>
      </c>
      <c r="I31" s="24">
        <v>705000</v>
      </c>
      <c r="J31" s="6">
        <v>393750</v>
      </c>
      <c r="K31" s="25">
        <v>413438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3320237</v>
      </c>
      <c r="D32" s="69">
        <f t="shared" si="5"/>
        <v>594582</v>
      </c>
      <c r="E32" s="70">
        <f t="shared" si="5"/>
        <v>1500000</v>
      </c>
      <c r="F32" s="7">
        <f t="shared" si="5"/>
        <v>2150000</v>
      </c>
      <c r="G32" s="71">
        <f t="shared" si="5"/>
        <v>2150000</v>
      </c>
      <c r="H32" s="72">
        <f t="shared" si="5"/>
        <v>0</v>
      </c>
      <c r="I32" s="70">
        <f t="shared" si="5"/>
        <v>1000000</v>
      </c>
      <c r="J32" s="7">
        <f t="shared" si="5"/>
        <v>703500</v>
      </c>
      <c r="K32" s="71">
        <f t="shared" si="5"/>
        <v>738675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3663495</v>
      </c>
      <c r="C35" s="6">
        <v>13971863</v>
      </c>
      <c r="D35" s="23">
        <v>15812909</v>
      </c>
      <c r="E35" s="24">
        <v>14529225</v>
      </c>
      <c r="F35" s="6">
        <v>81361142</v>
      </c>
      <c r="G35" s="25">
        <v>81361142</v>
      </c>
      <c r="H35" s="26">
        <v>26563142</v>
      </c>
      <c r="I35" s="24">
        <v>19785297</v>
      </c>
      <c r="J35" s="6">
        <v>19337965</v>
      </c>
      <c r="K35" s="25">
        <v>16067618</v>
      </c>
    </row>
    <row r="36" spans="1:11" ht="13.5">
      <c r="A36" s="22" t="s">
        <v>39</v>
      </c>
      <c r="B36" s="6">
        <v>-72797</v>
      </c>
      <c r="C36" s="6">
        <v>2085639</v>
      </c>
      <c r="D36" s="23">
        <v>5780998</v>
      </c>
      <c r="E36" s="24">
        <v>16367788</v>
      </c>
      <c r="F36" s="6">
        <v>18517788</v>
      </c>
      <c r="G36" s="25">
        <v>18517788</v>
      </c>
      <c r="H36" s="26">
        <v>14947088</v>
      </c>
      <c r="I36" s="24">
        <v>17694146</v>
      </c>
      <c r="J36" s="6">
        <v>18397646</v>
      </c>
      <c r="K36" s="25">
        <v>19136321</v>
      </c>
    </row>
    <row r="37" spans="1:11" ht="13.5">
      <c r="A37" s="22" t="s">
        <v>40</v>
      </c>
      <c r="B37" s="6">
        <v>8272561</v>
      </c>
      <c r="C37" s="6">
        <v>12680121</v>
      </c>
      <c r="D37" s="23">
        <v>9390396</v>
      </c>
      <c r="E37" s="24">
        <v>31474480</v>
      </c>
      <c r="F37" s="6">
        <v>99467703</v>
      </c>
      <c r="G37" s="25">
        <v>99467703</v>
      </c>
      <c r="H37" s="26">
        <v>19001071</v>
      </c>
      <c r="I37" s="24">
        <v>38289852</v>
      </c>
      <c r="J37" s="6">
        <v>38051390</v>
      </c>
      <c r="K37" s="25">
        <v>37699116</v>
      </c>
    </row>
    <row r="38" spans="1:11" ht="13.5">
      <c r="A38" s="22" t="s">
        <v>41</v>
      </c>
      <c r="B38" s="6">
        <v>6714614</v>
      </c>
      <c r="C38" s="6">
        <v>8317100</v>
      </c>
      <c r="D38" s="23">
        <v>5319496</v>
      </c>
      <c r="E38" s="24">
        <v>0</v>
      </c>
      <c r="F38" s="6">
        <v>0</v>
      </c>
      <c r="G38" s="25">
        <v>0</v>
      </c>
      <c r="H38" s="26">
        <v>7867699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-10341660</v>
      </c>
      <c r="C39" s="6">
        <v>-4939722</v>
      </c>
      <c r="D39" s="23">
        <v>7700562</v>
      </c>
      <c r="E39" s="24">
        <v>-577467</v>
      </c>
      <c r="F39" s="6">
        <v>411227</v>
      </c>
      <c r="G39" s="25">
        <v>411227</v>
      </c>
      <c r="H39" s="26">
        <v>23357313</v>
      </c>
      <c r="I39" s="24">
        <v>-810409</v>
      </c>
      <c r="J39" s="6">
        <v>-315779</v>
      </c>
      <c r="K39" s="25">
        <v>-2495177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23340906</v>
      </c>
      <c r="I42" s="24">
        <v>724168</v>
      </c>
      <c r="J42" s="6">
        <v>0</v>
      </c>
      <c r="K42" s="25">
        <v>0</v>
      </c>
    </row>
    <row r="43" spans="1:11" ht="13.5">
      <c r="A43" s="22" t="s">
        <v>45</v>
      </c>
      <c r="B43" s="6">
        <v>13439599</v>
      </c>
      <c r="C43" s="6">
        <v>-654790</v>
      </c>
      <c r="D43" s="23">
        <v>0</v>
      </c>
      <c r="E43" s="24">
        <v>0</v>
      </c>
      <c r="F43" s="6">
        <v>0</v>
      </c>
      <c r="G43" s="25">
        <v>0</v>
      </c>
      <c r="H43" s="26">
        <v>-3232858</v>
      </c>
      <c r="I43" s="24">
        <v>-1000000</v>
      </c>
      <c r="J43" s="6">
        <v>0</v>
      </c>
      <c r="K43" s="25">
        <v>0</v>
      </c>
    </row>
    <row r="44" spans="1:11" ht="13.5">
      <c r="A44" s="22" t="s">
        <v>46</v>
      </c>
      <c r="B44" s="6">
        <v>1000000</v>
      </c>
      <c r="C44" s="6">
        <v>-1000000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17189181</v>
      </c>
      <c r="C45" s="7">
        <v>1599269</v>
      </c>
      <c r="D45" s="69">
        <v>12048442</v>
      </c>
      <c r="E45" s="70">
        <v>0</v>
      </c>
      <c r="F45" s="7">
        <v>0</v>
      </c>
      <c r="G45" s="71">
        <v>0</v>
      </c>
      <c r="H45" s="72">
        <v>56014629</v>
      </c>
      <c r="I45" s="70">
        <v>11782501</v>
      </c>
      <c r="J45" s="7">
        <v>11782501</v>
      </c>
      <c r="K45" s="71">
        <v>8345729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3254060</v>
      </c>
      <c r="C48" s="6">
        <v>12048442</v>
      </c>
      <c r="D48" s="23">
        <v>12058332</v>
      </c>
      <c r="E48" s="24">
        <v>12048442</v>
      </c>
      <c r="F48" s="6">
        <v>81361142</v>
      </c>
      <c r="G48" s="25">
        <v>81361142</v>
      </c>
      <c r="H48" s="26">
        <v>18403234</v>
      </c>
      <c r="I48" s="24">
        <v>13558333</v>
      </c>
      <c r="J48" s="6">
        <v>13011001</v>
      </c>
      <c r="K48" s="25">
        <v>9635654</v>
      </c>
    </row>
    <row r="49" spans="1:11" ht="13.5">
      <c r="A49" s="22" t="s">
        <v>50</v>
      </c>
      <c r="B49" s="6">
        <f>+B75</f>
        <v>10021967</v>
      </c>
      <c r="C49" s="6">
        <f aca="true" t="shared" si="6" ref="C49:K49">+C75</f>
        <v>21355165</v>
      </c>
      <c r="D49" s="23">
        <f t="shared" si="6"/>
        <v>16420271</v>
      </c>
      <c r="E49" s="24">
        <f t="shared" si="6"/>
        <v>31785028</v>
      </c>
      <c r="F49" s="6">
        <f t="shared" si="6"/>
        <v>106371703</v>
      </c>
      <c r="G49" s="25">
        <f t="shared" si="6"/>
        <v>106371703</v>
      </c>
      <c r="H49" s="26">
        <f t="shared" si="6"/>
        <v>198737526.9788368</v>
      </c>
      <c r="I49" s="24">
        <f t="shared" si="6"/>
        <v>34450248.56424856</v>
      </c>
      <c r="J49" s="6">
        <f t="shared" si="6"/>
        <v>38051390</v>
      </c>
      <c r="K49" s="25">
        <f t="shared" si="6"/>
        <v>37699116</v>
      </c>
    </row>
    <row r="50" spans="1:11" ht="13.5">
      <c r="A50" s="33" t="s">
        <v>51</v>
      </c>
      <c r="B50" s="7">
        <f>+B48-B49</f>
        <v>-6767907</v>
      </c>
      <c r="C50" s="7">
        <f aca="true" t="shared" si="7" ref="C50:K50">+C48-C49</f>
        <v>-9306723</v>
      </c>
      <c r="D50" s="69">
        <f t="shared" si="7"/>
        <v>-4361939</v>
      </c>
      <c r="E50" s="70">
        <f t="shared" si="7"/>
        <v>-19736586</v>
      </c>
      <c r="F50" s="7">
        <f t="shared" si="7"/>
        <v>-25010561</v>
      </c>
      <c r="G50" s="71">
        <f t="shared" si="7"/>
        <v>-25010561</v>
      </c>
      <c r="H50" s="72">
        <f t="shared" si="7"/>
        <v>-180334292.9788368</v>
      </c>
      <c r="I50" s="70">
        <f t="shared" si="7"/>
        <v>-20891915.56424856</v>
      </c>
      <c r="J50" s="7">
        <f t="shared" si="7"/>
        <v>-25040389</v>
      </c>
      <c r="K50" s="71">
        <f t="shared" si="7"/>
        <v>-28063462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13366802</v>
      </c>
      <c r="C53" s="6">
        <v>14870448</v>
      </c>
      <c r="D53" s="23">
        <v>11926990</v>
      </c>
      <c r="E53" s="24">
        <v>16367788</v>
      </c>
      <c r="F53" s="6">
        <v>18517788</v>
      </c>
      <c r="G53" s="25">
        <v>18517788</v>
      </c>
      <c r="H53" s="26">
        <v>30957119</v>
      </c>
      <c r="I53" s="24">
        <v>17694146</v>
      </c>
      <c r="J53" s="6">
        <v>18397646</v>
      </c>
      <c r="K53" s="25">
        <v>19136321</v>
      </c>
    </row>
    <row r="54" spans="1:11" ht="13.5">
      <c r="A54" s="22" t="s">
        <v>54</v>
      </c>
      <c r="B54" s="6">
        <v>0</v>
      </c>
      <c r="C54" s="6">
        <v>2079377</v>
      </c>
      <c r="D54" s="23">
        <v>2141451</v>
      </c>
      <c r="E54" s="24">
        <v>2000000</v>
      </c>
      <c r="F54" s="6">
        <v>2000000</v>
      </c>
      <c r="G54" s="25">
        <v>2000000</v>
      </c>
      <c r="H54" s="26">
        <v>898059</v>
      </c>
      <c r="I54" s="24">
        <v>2000000</v>
      </c>
      <c r="J54" s="6">
        <v>1575000</v>
      </c>
      <c r="K54" s="25">
        <v>1653750</v>
      </c>
    </row>
    <row r="55" spans="1:11" ht="13.5">
      <c r="A55" s="22" t="s">
        <v>55</v>
      </c>
      <c r="B55" s="6">
        <v>256034</v>
      </c>
      <c r="C55" s="6">
        <v>3321048</v>
      </c>
      <c r="D55" s="23">
        <v>594582</v>
      </c>
      <c r="E55" s="24">
        <v>1500000</v>
      </c>
      <c r="F55" s="6">
        <v>2150000</v>
      </c>
      <c r="G55" s="25">
        <v>2150000</v>
      </c>
      <c r="H55" s="26">
        <v>3232858</v>
      </c>
      <c r="I55" s="24">
        <v>1000000</v>
      </c>
      <c r="J55" s="6">
        <v>703500</v>
      </c>
      <c r="K55" s="25">
        <v>738675</v>
      </c>
    </row>
    <row r="56" spans="1:11" ht="13.5">
      <c r="A56" s="22" t="s">
        <v>56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13.037251770726126</v>
      </c>
      <c r="I70" s="5">
        <f t="shared" si="8"/>
        <v>0.616609223331215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65262605</v>
      </c>
      <c r="I71" s="2">
        <f t="shared" si="9"/>
        <v>2474237</v>
      </c>
      <c r="J71" s="2">
        <f t="shared" si="9"/>
        <v>0</v>
      </c>
      <c r="K71" s="2">
        <f t="shared" si="9"/>
        <v>0</v>
      </c>
    </row>
    <row r="72" spans="1:11" ht="12.75" hidden="1">
      <c r="A72" s="1" t="s">
        <v>113</v>
      </c>
      <c r="B72" s="2">
        <f>+B77</f>
        <v>5230244</v>
      </c>
      <c r="C72" s="2">
        <f aca="true" t="shared" si="10" ref="C72:K72">+C77</f>
        <v>4230555</v>
      </c>
      <c r="D72" s="2">
        <f t="shared" si="10"/>
        <v>7309702</v>
      </c>
      <c r="E72" s="2">
        <f t="shared" si="10"/>
        <v>3453700</v>
      </c>
      <c r="F72" s="2">
        <f t="shared" si="10"/>
        <v>3141700</v>
      </c>
      <c r="G72" s="2">
        <f t="shared" si="10"/>
        <v>3141700</v>
      </c>
      <c r="H72" s="2">
        <f t="shared" si="10"/>
        <v>5005856</v>
      </c>
      <c r="I72" s="2">
        <f t="shared" si="10"/>
        <v>4012650</v>
      </c>
      <c r="J72" s="2">
        <f t="shared" si="10"/>
        <v>4140850</v>
      </c>
      <c r="K72" s="2">
        <f t="shared" si="10"/>
        <v>4340025</v>
      </c>
    </row>
    <row r="73" spans="1:11" ht="12.75" hidden="1">
      <c r="A73" s="1" t="s">
        <v>114</v>
      </c>
      <c r="B73" s="2">
        <f>+B74</f>
        <v>1434436.166666667</v>
      </c>
      <c r="C73" s="2">
        <f aca="true" t="shared" si="11" ref="C73:K73">+(C78+C80+C81+C82)-(B78+B80+B81+B82)</f>
        <v>2168776</v>
      </c>
      <c r="D73" s="2">
        <f t="shared" si="11"/>
        <v>3701636</v>
      </c>
      <c r="E73" s="2">
        <f t="shared" si="11"/>
        <v>9640535</v>
      </c>
      <c r="F73" s="2">
        <f>+(F78+F80+F81+F82)-(D78+D80+D81+D82)</f>
        <v>7159752</v>
      </c>
      <c r="G73" s="2">
        <f>+(G78+G80+G81+G82)-(D78+D80+D81+D82)</f>
        <v>7159752</v>
      </c>
      <c r="H73" s="2">
        <f>+(H78+H80+H81+H82)-(D78+D80+D81+D82)</f>
        <v>-5458708</v>
      </c>
      <c r="I73" s="2">
        <f>+(I78+I80+I81+I82)-(E78+E80+E81+E82)</f>
        <v>3746181</v>
      </c>
      <c r="J73" s="2">
        <f t="shared" si="11"/>
        <v>100000</v>
      </c>
      <c r="K73" s="2">
        <f t="shared" si="11"/>
        <v>105000</v>
      </c>
    </row>
    <row r="74" spans="1:11" ht="12.75" hidden="1">
      <c r="A74" s="1" t="s">
        <v>115</v>
      </c>
      <c r="B74" s="2">
        <f>+TREND(C74:E74)</f>
        <v>1434436.166666667</v>
      </c>
      <c r="C74" s="2">
        <f>+C73</f>
        <v>2168776</v>
      </c>
      <c r="D74" s="2">
        <f aca="true" t="shared" si="12" ref="D74:K74">+D73</f>
        <v>3701636</v>
      </c>
      <c r="E74" s="2">
        <f t="shared" si="12"/>
        <v>9640535</v>
      </c>
      <c r="F74" s="2">
        <f t="shared" si="12"/>
        <v>7159752</v>
      </c>
      <c r="G74" s="2">
        <f t="shared" si="12"/>
        <v>7159752</v>
      </c>
      <c r="H74" s="2">
        <f t="shared" si="12"/>
        <v>-5458708</v>
      </c>
      <c r="I74" s="2">
        <f t="shared" si="12"/>
        <v>3746181</v>
      </c>
      <c r="J74" s="2">
        <f t="shared" si="12"/>
        <v>100000</v>
      </c>
      <c r="K74" s="2">
        <f t="shared" si="12"/>
        <v>105000</v>
      </c>
    </row>
    <row r="75" spans="1:11" ht="12.75" hidden="1">
      <c r="A75" s="1" t="s">
        <v>116</v>
      </c>
      <c r="B75" s="2">
        <f>+B84-(((B80+B81+B78)*B70)-B79)</f>
        <v>10021967</v>
      </c>
      <c r="C75" s="2">
        <f aca="true" t="shared" si="13" ref="C75:K75">+C84-(((C80+C81+C78)*C70)-C79)</f>
        <v>21355165</v>
      </c>
      <c r="D75" s="2">
        <f t="shared" si="13"/>
        <v>16420271</v>
      </c>
      <c r="E75" s="2">
        <f t="shared" si="13"/>
        <v>31785028</v>
      </c>
      <c r="F75" s="2">
        <f t="shared" si="13"/>
        <v>106371703</v>
      </c>
      <c r="G75" s="2">
        <f t="shared" si="13"/>
        <v>106371703</v>
      </c>
      <c r="H75" s="2">
        <f t="shared" si="13"/>
        <v>198737526.9788368</v>
      </c>
      <c r="I75" s="2">
        <f t="shared" si="13"/>
        <v>34450248.56424856</v>
      </c>
      <c r="J75" s="2">
        <f t="shared" si="13"/>
        <v>38051390</v>
      </c>
      <c r="K75" s="2">
        <f t="shared" si="13"/>
        <v>37699116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5230244</v>
      </c>
      <c r="C77" s="3">
        <v>4230555</v>
      </c>
      <c r="D77" s="3">
        <v>7309702</v>
      </c>
      <c r="E77" s="3">
        <v>3453700</v>
      </c>
      <c r="F77" s="3">
        <v>3141700</v>
      </c>
      <c r="G77" s="3">
        <v>3141700</v>
      </c>
      <c r="H77" s="3">
        <v>5005856</v>
      </c>
      <c r="I77" s="3">
        <v>4012650</v>
      </c>
      <c r="J77" s="3">
        <v>4140850</v>
      </c>
      <c r="K77" s="3">
        <v>4340025</v>
      </c>
    </row>
    <row r="78" spans="1:11" ht="12.75" hidden="1">
      <c r="A78" s="1" t="s">
        <v>66</v>
      </c>
      <c r="B78" s="3">
        <v>-13439599</v>
      </c>
      <c r="C78" s="3">
        <v>-12784809</v>
      </c>
      <c r="D78" s="3">
        <v>-10914329</v>
      </c>
      <c r="E78" s="3">
        <v>0</v>
      </c>
      <c r="F78" s="3">
        <v>0</v>
      </c>
      <c r="G78" s="3">
        <v>0</v>
      </c>
      <c r="H78" s="3">
        <v>-20778368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6395673</v>
      </c>
      <c r="C79" s="3">
        <v>11687928</v>
      </c>
      <c r="D79" s="3">
        <v>8356472</v>
      </c>
      <c r="E79" s="3">
        <v>310548</v>
      </c>
      <c r="F79" s="3">
        <v>71645553</v>
      </c>
      <c r="G79" s="3">
        <v>71645553</v>
      </c>
      <c r="H79" s="3">
        <v>16933223</v>
      </c>
      <c r="I79" s="3">
        <v>7390115</v>
      </c>
      <c r="J79" s="3">
        <v>9020485</v>
      </c>
      <c r="K79" s="3">
        <v>13034633</v>
      </c>
    </row>
    <row r="80" spans="1:11" ht="12.75" hidden="1">
      <c r="A80" s="1" t="s">
        <v>68</v>
      </c>
      <c r="B80" s="3">
        <v>747315</v>
      </c>
      <c r="C80" s="3">
        <v>1797119</v>
      </c>
      <c r="D80" s="3">
        <v>3430367</v>
      </c>
      <c r="E80" s="3">
        <v>2480783</v>
      </c>
      <c r="F80" s="3">
        <v>0</v>
      </c>
      <c r="G80" s="3">
        <v>0</v>
      </c>
      <c r="H80" s="3">
        <v>6860734</v>
      </c>
      <c r="I80" s="3">
        <v>6226964</v>
      </c>
      <c r="J80" s="3">
        <v>6326964</v>
      </c>
      <c r="K80" s="3">
        <v>6431964</v>
      </c>
    </row>
    <row r="81" spans="1:11" ht="12.75" hidden="1">
      <c r="A81" s="1" t="s">
        <v>69</v>
      </c>
      <c r="B81" s="3">
        <v>-337880</v>
      </c>
      <c r="C81" s="3">
        <v>126302</v>
      </c>
      <c r="D81" s="3">
        <v>324210</v>
      </c>
      <c r="E81" s="3">
        <v>0</v>
      </c>
      <c r="F81" s="3">
        <v>0</v>
      </c>
      <c r="G81" s="3">
        <v>0</v>
      </c>
      <c r="H81" s="3">
        <v>1299174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65262605</v>
      </c>
      <c r="I83" s="3">
        <v>2474237</v>
      </c>
      <c r="J83" s="3">
        <v>0</v>
      </c>
      <c r="K83" s="3">
        <v>0</v>
      </c>
    </row>
    <row r="84" spans="1:11" ht="12.75" hidden="1">
      <c r="A84" s="1" t="s">
        <v>72</v>
      </c>
      <c r="B84" s="3">
        <v>3626294</v>
      </c>
      <c r="C84" s="3">
        <v>9667237</v>
      </c>
      <c r="D84" s="3">
        <v>8063799</v>
      </c>
      <c r="E84" s="3">
        <v>31474480</v>
      </c>
      <c r="F84" s="3">
        <v>34726150</v>
      </c>
      <c r="G84" s="3">
        <v>34726150</v>
      </c>
      <c r="H84" s="3">
        <v>17294264</v>
      </c>
      <c r="I84" s="3">
        <v>30899737</v>
      </c>
      <c r="J84" s="3">
        <v>29030905</v>
      </c>
      <c r="K84" s="3">
        <v>24664483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-243855</v>
      </c>
      <c r="C5" s="6">
        <v>17560030</v>
      </c>
      <c r="D5" s="23">
        <v>19077551</v>
      </c>
      <c r="E5" s="24">
        <v>24103868</v>
      </c>
      <c r="F5" s="6">
        <v>19750000</v>
      </c>
      <c r="G5" s="25">
        <v>19750000</v>
      </c>
      <c r="H5" s="26">
        <v>24729490</v>
      </c>
      <c r="I5" s="24">
        <v>21461399</v>
      </c>
      <c r="J5" s="6">
        <v>22666414</v>
      </c>
      <c r="K5" s="25">
        <v>23997382</v>
      </c>
    </row>
    <row r="6" spans="1:11" ht="13.5">
      <c r="A6" s="22" t="s">
        <v>18</v>
      </c>
      <c r="B6" s="6">
        <v>2602693</v>
      </c>
      <c r="C6" s="6">
        <v>97046217</v>
      </c>
      <c r="D6" s="23">
        <v>92741725</v>
      </c>
      <c r="E6" s="24">
        <v>122985174</v>
      </c>
      <c r="F6" s="6">
        <v>132153900</v>
      </c>
      <c r="G6" s="25">
        <v>132153900</v>
      </c>
      <c r="H6" s="26">
        <v>112549240</v>
      </c>
      <c r="I6" s="24">
        <v>133384103</v>
      </c>
      <c r="J6" s="6">
        <v>141387850</v>
      </c>
      <c r="K6" s="25">
        <v>149870018</v>
      </c>
    </row>
    <row r="7" spans="1:11" ht="13.5">
      <c r="A7" s="22" t="s">
        <v>19</v>
      </c>
      <c r="B7" s="6">
        <v>423</v>
      </c>
      <c r="C7" s="6">
        <v>12875172</v>
      </c>
      <c r="D7" s="23">
        <v>14530883</v>
      </c>
      <c r="E7" s="24">
        <v>0</v>
      </c>
      <c r="F7" s="6">
        <v>247000</v>
      </c>
      <c r="G7" s="25">
        <v>247000</v>
      </c>
      <c r="H7" s="26">
        <v>-8536841</v>
      </c>
      <c r="I7" s="24">
        <v>241990</v>
      </c>
      <c r="J7" s="6">
        <v>219013</v>
      </c>
      <c r="K7" s="25">
        <v>195009</v>
      </c>
    </row>
    <row r="8" spans="1:11" ht="13.5">
      <c r="A8" s="22" t="s">
        <v>20</v>
      </c>
      <c r="B8" s="6">
        <v>-1072982</v>
      </c>
      <c r="C8" s="6">
        <v>89236053</v>
      </c>
      <c r="D8" s="23">
        <v>82092490</v>
      </c>
      <c r="E8" s="24">
        <v>97068003</v>
      </c>
      <c r="F8" s="6">
        <v>110577003</v>
      </c>
      <c r="G8" s="25">
        <v>110577003</v>
      </c>
      <c r="H8" s="26">
        <v>78744685</v>
      </c>
      <c r="I8" s="24">
        <v>100312012</v>
      </c>
      <c r="J8" s="6">
        <v>105992019</v>
      </c>
      <c r="K8" s="25">
        <v>107193019</v>
      </c>
    </row>
    <row r="9" spans="1:11" ht="13.5">
      <c r="A9" s="22" t="s">
        <v>21</v>
      </c>
      <c r="B9" s="6">
        <v>881418</v>
      </c>
      <c r="C9" s="6">
        <v>6270566</v>
      </c>
      <c r="D9" s="23">
        <v>8979545</v>
      </c>
      <c r="E9" s="24">
        <v>13168418</v>
      </c>
      <c r="F9" s="6">
        <v>13028571</v>
      </c>
      <c r="G9" s="25">
        <v>13028571</v>
      </c>
      <c r="H9" s="26">
        <v>13635040</v>
      </c>
      <c r="I9" s="24">
        <v>13562458</v>
      </c>
      <c r="J9" s="6">
        <v>14072756</v>
      </c>
      <c r="K9" s="25">
        <v>15033105</v>
      </c>
    </row>
    <row r="10" spans="1:11" ht="25.5">
      <c r="A10" s="27" t="s">
        <v>105</v>
      </c>
      <c r="B10" s="28">
        <f>SUM(B5:B9)</f>
        <v>2167697</v>
      </c>
      <c r="C10" s="29">
        <f aca="true" t="shared" si="0" ref="C10:K10">SUM(C5:C9)</f>
        <v>222988038</v>
      </c>
      <c r="D10" s="30">
        <f t="shared" si="0"/>
        <v>217422194</v>
      </c>
      <c r="E10" s="28">
        <f t="shared" si="0"/>
        <v>257325463</v>
      </c>
      <c r="F10" s="29">
        <f t="shared" si="0"/>
        <v>275756474</v>
      </c>
      <c r="G10" s="31">
        <f t="shared" si="0"/>
        <v>275756474</v>
      </c>
      <c r="H10" s="32">
        <f t="shared" si="0"/>
        <v>221121614</v>
      </c>
      <c r="I10" s="28">
        <f t="shared" si="0"/>
        <v>268961962</v>
      </c>
      <c r="J10" s="29">
        <f t="shared" si="0"/>
        <v>284338052</v>
      </c>
      <c r="K10" s="31">
        <f t="shared" si="0"/>
        <v>296288533</v>
      </c>
    </row>
    <row r="11" spans="1:11" ht="13.5">
      <c r="A11" s="22" t="s">
        <v>22</v>
      </c>
      <c r="B11" s="6">
        <v>7958357</v>
      </c>
      <c r="C11" s="6">
        <v>108966601</v>
      </c>
      <c r="D11" s="23">
        <v>119635707</v>
      </c>
      <c r="E11" s="24">
        <v>105315672</v>
      </c>
      <c r="F11" s="6">
        <v>115189674</v>
      </c>
      <c r="G11" s="25">
        <v>115189674</v>
      </c>
      <c r="H11" s="26">
        <v>96629283</v>
      </c>
      <c r="I11" s="24">
        <v>133136509</v>
      </c>
      <c r="J11" s="6">
        <v>154684601</v>
      </c>
      <c r="K11" s="25">
        <v>147726736</v>
      </c>
    </row>
    <row r="12" spans="1:11" ht="13.5">
      <c r="A12" s="22" t="s">
        <v>23</v>
      </c>
      <c r="B12" s="6">
        <v>726084</v>
      </c>
      <c r="C12" s="6">
        <v>6814699</v>
      </c>
      <c r="D12" s="23">
        <v>6574752</v>
      </c>
      <c r="E12" s="24">
        <v>7648284</v>
      </c>
      <c r="F12" s="6">
        <v>8130284</v>
      </c>
      <c r="G12" s="25">
        <v>8130284</v>
      </c>
      <c r="H12" s="26">
        <v>5963851</v>
      </c>
      <c r="I12" s="24">
        <v>8103000</v>
      </c>
      <c r="J12" s="6">
        <v>8512000</v>
      </c>
      <c r="K12" s="25">
        <v>8987001</v>
      </c>
    </row>
    <row r="13" spans="1:11" ht="13.5">
      <c r="A13" s="22" t="s">
        <v>106</v>
      </c>
      <c r="B13" s="6">
        <v>25699</v>
      </c>
      <c r="C13" s="6">
        <v>56272411</v>
      </c>
      <c r="D13" s="23">
        <v>2319482</v>
      </c>
      <c r="E13" s="24">
        <v>90115</v>
      </c>
      <c r="F13" s="6">
        <v>90115</v>
      </c>
      <c r="G13" s="25">
        <v>90115</v>
      </c>
      <c r="H13" s="26">
        <v>0</v>
      </c>
      <c r="I13" s="24">
        <v>18469115</v>
      </c>
      <c r="J13" s="6">
        <v>19480116</v>
      </c>
      <c r="K13" s="25">
        <v>21648116</v>
      </c>
    </row>
    <row r="14" spans="1:11" ht="13.5">
      <c r="A14" s="22" t="s">
        <v>24</v>
      </c>
      <c r="B14" s="6">
        <v>55462</v>
      </c>
      <c r="C14" s="6">
        <v>28004235</v>
      </c>
      <c r="D14" s="23">
        <v>31927715</v>
      </c>
      <c r="E14" s="24">
        <v>21647000</v>
      </c>
      <c r="F14" s="6">
        <v>11647000</v>
      </c>
      <c r="G14" s="25">
        <v>11647000</v>
      </c>
      <c r="H14" s="26">
        <v>6051</v>
      </c>
      <c r="I14" s="24">
        <v>16492005</v>
      </c>
      <c r="J14" s="6">
        <v>18649006</v>
      </c>
      <c r="K14" s="25">
        <v>19481006</v>
      </c>
    </row>
    <row r="15" spans="1:11" ht="13.5">
      <c r="A15" s="22" t="s">
        <v>107</v>
      </c>
      <c r="B15" s="6">
        <v>1671103</v>
      </c>
      <c r="C15" s="6">
        <v>72106424</v>
      </c>
      <c r="D15" s="23">
        <v>81071889</v>
      </c>
      <c r="E15" s="24">
        <v>87690009</v>
      </c>
      <c r="F15" s="6">
        <v>92249009</v>
      </c>
      <c r="G15" s="25">
        <v>92249009</v>
      </c>
      <c r="H15" s="26">
        <v>7689080</v>
      </c>
      <c r="I15" s="24">
        <v>58101948</v>
      </c>
      <c r="J15" s="6">
        <v>61639948</v>
      </c>
      <c r="K15" s="25">
        <v>64037948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1505209</v>
      </c>
      <c r="C17" s="6">
        <v>41633905</v>
      </c>
      <c r="D17" s="23">
        <v>53956676</v>
      </c>
      <c r="E17" s="24">
        <v>67716514</v>
      </c>
      <c r="F17" s="6">
        <v>50130707</v>
      </c>
      <c r="G17" s="25">
        <v>50130707</v>
      </c>
      <c r="H17" s="26">
        <v>49581641</v>
      </c>
      <c r="I17" s="24">
        <v>33398500</v>
      </c>
      <c r="J17" s="6">
        <v>35599022</v>
      </c>
      <c r="K17" s="25">
        <v>34843320</v>
      </c>
    </row>
    <row r="18" spans="1:11" ht="13.5">
      <c r="A18" s="33" t="s">
        <v>26</v>
      </c>
      <c r="B18" s="34">
        <f>SUM(B11:B17)</f>
        <v>11941914</v>
      </c>
      <c r="C18" s="35">
        <f aca="true" t="shared" si="1" ref="C18:K18">SUM(C11:C17)</f>
        <v>313798275</v>
      </c>
      <c r="D18" s="36">
        <f t="shared" si="1"/>
        <v>295486221</v>
      </c>
      <c r="E18" s="34">
        <f t="shared" si="1"/>
        <v>290107594</v>
      </c>
      <c r="F18" s="35">
        <f t="shared" si="1"/>
        <v>277436789</v>
      </c>
      <c r="G18" s="37">
        <f t="shared" si="1"/>
        <v>277436789</v>
      </c>
      <c r="H18" s="38">
        <f t="shared" si="1"/>
        <v>159869906</v>
      </c>
      <c r="I18" s="34">
        <f t="shared" si="1"/>
        <v>267701077</v>
      </c>
      <c r="J18" s="35">
        <f t="shared" si="1"/>
        <v>298564693</v>
      </c>
      <c r="K18" s="37">
        <f t="shared" si="1"/>
        <v>296724127</v>
      </c>
    </row>
    <row r="19" spans="1:11" ht="13.5">
      <c r="A19" s="33" t="s">
        <v>27</v>
      </c>
      <c r="B19" s="39">
        <f>+B10-B18</f>
        <v>-9774217</v>
      </c>
      <c r="C19" s="40">
        <f aca="true" t="shared" si="2" ref="C19:K19">+C10-C18</f>
        <v>-90810237</v>
      </c>
      <c r="D19" s="41">
        <f t="shared" si="2"/>
        <v>-78064027</v>
      </c>
      <c r="E19" s="39">
        <f t="shared" si="2"/>
        <v>-32782131</v>
      </c>
      <c r="F19" s="40">
        <f t="shared" si="2"/>
        <v>-1680315</v>
      </c>
      <c r="G19" s="42">
        <f t="shared" si="2"/>
        <v>-1680315</v>
      </c>
      <c r="H19" s="43">
        <f t="shared" si="2"/>
        <v>61251708</v>
      </c>
      <c r="I19" s="39">
        <f t="shared" si="2"/>
        <v>1260885</v>
      </c>
      <c r="J19" s="40">
        <f t="shared" si="2"/>
        <v>-14226641</v>
      </c>
      <c r="K19" s="42">
        <f t="shared" si="2"/>
        <v>-435594</v>
      </c>
    </row>
    <row r="20" spans="1:11" ht="25.5">
      <c r="A20" s="44" t="s">
        <v>28</v>
      </c>
      <c r="B20" s="45">
        <v>0</v>
      </c>
      <c r="C20" s="46">
        <v>21814329</v>
      </c>
      <c r="D20" s="47">
        <v>20858613</v>
      </c>
      <c r="E20" s="45">
        <v>27296000</v>
      </c>
      <c r="F20" s="46">
        <v>27296000</v>
      </c>
      <c r="G20" s="48">
        <v>27296000</v>
      </c>
      <c r="H20" s="49">
        <v>9655721</v>
      </c>
      <c r="I20" s="45">
        <v>32596002</v>
      </c>
      <c r="J20" s="46">
        <v>43097003</v>
      </c>
      <c r="K20" s="48">
        <v>46035003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-9774217</v>
      </c>
      <c r="C22" s="58">
        <f aca="true" t="shared" si="3" ref="C22:K22">SUM(C19:C21)</f>
        <v>-68995908</v>
      </c>
      <c r="D22" s="59">
        <f t="shared" si="3"/>
        <v>-57205414</v>
      </c>
      <c r="E22" s="57">
        <f t="shared" si="3"/>
        <v>-5486131</v>
      </c>
      <c r="F22" s="58">
        <f t="shared" si="3"/>
        <v>25615685</v>
      </c>
      <c r="G22" s="60">
        <f t="shared" si="3"/>
        <v>25615685</v>
      </c>
      <c r="H22" s="61">
        <f t="shared" si="3"/>
        <v>70907429</v>
      </c>
      <c r="I22" s="57">
        <f t="shared" si="3"/>
        <v>33856887</v>
      </c>
      <c r="J22" s="58">
        <f t="shared" si="3"/>
        <v>28870362</v>
      </c>
      <c r="K22" s="60">
        <f t="shared" si="3"/>
        <v>45599409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-9774217</v>
      </c>
      <c r="C24" s="40">
        <f aca="true" t="shared" si="4" ref="C24:K24">SUM(C22:C23)</f>
        <v>-68995908</v>
      </c>
      <c r="D24" s="41">
        <f t="shared" si="4"/>
        <v>-57205414</v>
      </c>
      <c r="E24" s="39">
        <f t="shared" si="4"/>
        <v>-5486131</v>
      </c>
      <c r="F24" s="40">
        <f t="shared" si="4"/>
        <v>25615685</v>
      </c>
      <c r="G24" s="42">
        <f t="shared" si="4"/>
        <v>25615685</v>
      </c>
      <c r="H24" s="43">
        <f t="shared" si="4"/>
        <v>70907429</v>
      </c>
      <c r="I24" s="39">
        <f t="shared" si="4"/>
        <v>33856887</v>
      </c>
      <c r="J24" s="40">
        <f t="shared" si="4"/>
        <v>28870362</v>
      </c>
      <c r="K24" s="42">
        <f t="shared" si="4"/>
        <v>45599409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3456156</v>
      </c>
      <c r="C27" s="7">
        <v>74449845</v>
      </c>
      <c r="D27" s="69">
        <v>47787905</v>
      </c>
      <c r="E27" s="70">
        <v>27363436</v>
      </c>
      <c r="F27" s="7">
        <v>31163436</v>
      </c>
      <c r="G27" s="71">
        <v>31163436</v>
      </c>
      <c r="H27" s="72">
        <v>20009947</v>
      </c>
      <c r="I27" s="70">
        <v>34596006</v>
      </c>
      <c r="J27" s="7">
        <v>43097110</v>
      </c>
      <c r="K27" s="71">
        <v>46035110</v>
      </c>
    </row>
    <row r="28" spans="1:11" ht="13.5">
      <c r="A28" s="73" t="s">
        <v>33</v>
      </c>
      <c r="B28" s="6">
        <v>3056942</v>
      </c>
      <c r="C28" s="6">
        <v>29180087</v>
      </c>
      <c r="D28" s="23">
        <v>6168922</v>
      </c>
      <c r="E28" s="24">
        <v>24213650</v>
      </c>
      <c r="F28" s="6">
        <v>24213650</v>
      </c>
      <c r="G28" s="25">
        <v>24213650</v>
      </c>
      <c r="H28" s="26">
        <v>0</v>
      </c>
      <c r="I28" s="24">
        <v>32596005</v>
      </c>
      <c r="J28" s="6">
        <v>43097017</v>
      </c>
      <c r="K28" s="25">
        <v>46035017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3149786</v>
      </c>
      <c r="F31" s="6">
        <v>6949786</v>
      </c>
      <c r="G31" s="25">
        <v>6949786</v>
      </c>
      <c r="H31" s="26">
        <v>0</v>
      </c>
      <c r="I31" s="24">
        <v>2000000</v>
      </c>
      <c r="J31" s="6">
        <v>92</v>
      </c>
      <c r="K31" s="25">
        <v>92</v>
      </c>
    </row>
    <row r="32" spans="1:11" ht="13.5">
      <c r="A32" s="33" t="s">
        <v>36</v>
      </c>
      <c r="B32" s="7">
        <f>SUM(B28:B31)</f>
        <v>3056942</v>
      </c>
      <c r="C32" s="7">
        <f aca="true" t="shared" si="5" ref="C32:K32">SUM(C28:C31)</f>
        <v>29180087</v>
      </c>
      <c r="D32" s="69">
        <f t="shared" si="5"/>
        <v>6168922</v>
      </c>
      <c r="E32" s="70">
        <f t="shared" si="5"/>
        <v>27363436</v>
      </c>
      <c r="F32" s="7">
        <f t="shared" si="5"/>
        <v>31163436</v>
      </c>
      <c r="G32" s="71">
        <f t="shared" si="5"/>
        <v>31163436</v>
      </c>
      <c r="H32" s="72">
        <f t="shared" si="5"/>
        <v>0</v>
      </c>
      <c r="I32" s="70">
        <f t="shared" si="5"/>
        <v>34596005</v>
      </c>
      <c r="J32" s="7">
        <f t="shared" si="5"/>
        <v>43097109</v>
      </c>
      <c r="K32" s="71">
        <f t="shared" si="5"/>
        <v>46035109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4871494</v>
      </c>
      <c r="C35" s="6">
        <v>73550929</v>
      </c>
      <c r="D35" s="23">
        <v>97331718</v>
      </c>
      <c r="E35" s="24">
        <v>1516660718</v>
      </c>
      <c r="F35" s="6">
        <v>706922712</v>
      </c>
      <c r="G35" s="25">
        <v>706922712</v>
      </c>
      <c r="H35" s="26">
        <v>58404655</v>
      </c>
      <c r="I35" s="24">
        <v>139487616</v>
      </c>
      <c r="J35" s="6">
        <v>148288028</v>
      </c>
      <c r="K35" s="25">
        <v>148288028</v>
      </c>
    </row>
    <row r="36" spans="1:11" ht="13.5">
      <c r="A36" s="22" t="s">
        <v>39</v>
      </c>
      <c r="B36" s="6">
        <v>-2913820</v>
      </c>
      <c r="C36" s="6">
        <v>775352152</v>
      </c>
      <c r="D36" s="23">
        <v>793511217</v>
      </c>
      <c r="E36" s="24">
        <v>829672388</v>
      </c>
      <c r="F36" s="6">
        <v>895332252</v>
      </c>
      <c r="G36" s="25">
        <v>895332252</v>
      </c>
      <c r="H36" s="26">
        <v>20040943</v>
      </c>
      <c r="I36" s="24">
        <v>875243844</v>
      </c>
      <c r="J36" s="6">
        <v>852843948</v>
      </c>
      <c r="K36" s="25">
        <v>855781948</v>
      </c>
    </row>
    <row r="37" spans="1:11" ht="13.5">
      <c r="A37" s="22" t="s">
        <v>40</v>
      </c>
      <c r="B37" s="6">
        <v>12799265</v>
      </c>
      <c r="C37" s="6">
        <v>406544677</v>
      </c>
      <c r="D37" s="23">
        <v>506521444</v>
      </c>
      <c r="E37" s="24">
        <v>178935674</v>
      </c>
      <c r="F37" s="6">
        <v>89460974</v>
      </c>
      <c r="G37" s="25">
        <v>89460974</v>
      </c>
      <c r="H37" s="26">
        <v>8182139</v>
      </c>
      <c r="I37" s="24">
        <v>134998145</v>
      </c>
      <c r="J37" s="6">
        <v>122625147</v>
      </c>
      <c r="K37" s="25">
        <v>122625147</v>
      </c>
    </row>
    <row r="38" spans="1:11" ht="13.5">
      <c r="A38" s="22" t="s">
        <v>41</v>
      </c>
      <c r="B38" s="6">
        <v>-137685</v>
      </c>
      <c r="C38" s="6">
        <v>114778408</v>
      </c>
      <c r="D38" s="23">
        <v>110114599</v>
      </c>
      <c r="E38" s="24">
        <v>100482000</v>
      </c>
      <c r="F38" s="6">
        <v>100687000</v>
      </c>
      <c r="G38" s="25">
        <v>100687000</v>
      </c>
      <c r="H38" s="26">
        <v>135233</v>
      </c>
      <c r="I38" s="24">
        <v>102960116</v>
      </c>
      <c r="J38" s="6">
        <v>107831116</v>
      </c>
      <c r="K38" s="25">
        <v>107831116</v>
      </c>
    </row>
    <row r="39" spans="1:11" ht="13.5">
      <c r="A39" s="22" t="s">
        <v>42</v>
      </c>
      <c r="B39" s="6">
        <v>-929700</v>
      </c>
      <c r="C39" s="6">
        <v>396575904</v>
      </c>
      <c r="D39" s="23">
        <v>331412306</v>
      </c>
      <c r="E39" s="24">
        <v>2072401563</v>
      </c>
      <c r="F39" s="6">
        <v>1386491305</v>
      </c>
      <c r="G39" s="25">
        <v>1386491305</v>
      </c>
      <c r="H39" s="26">
        <v>-779203</v>
      </c>
      <c r="I39" s="24">
        <v>742916312</v>
      </c>
      <c r="J39" s="6">
        <v>741805351</v>
      </c>
      <c r="K39" s="25">
        <v>728014304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285213391</v>
      </c>
      <c r="F42" s="6">
        <v>291982000</v>
      </c>
      <c r="G42" s="25">
        <v>291982000</v>
      </c>
      <c r="H42" s="26">
        <v>151702191</v>
      </c>
      <c r="I42" s="24">
        <v>26988990</v>
      </c>
      <c r="J42" s="6">
        <v>40016452</v>
      </c>
      <c r="K42" s="25">
        <v>54099313</v>
      </c>
    </row>
    <row r="43" spans="1:11" ht="13.5">
      <c r="A43" s="22" t="s">
        <v>45</v>
      </c>
      <c r="B43" s="6">
        <v>6209976</v>
      </c>
      <c r="C43" s="6">
        <v>-19266591</v>
      </c>
      <c r="D43" s="23">
        <v>-822590</v>
      </c>
      <c r="E43" s="24">
        <v>12406205</v>
      </c>
      <c r="F43" s="6">
        <v>-401000</v>
      </c>
      <c r="G43" s="25">
        <v>-401000</v>
      </c>
      <c r="H43" s="26">
        <v>-55222</v>
      </c>
      <c r="I43" s="24">
        <v>225000</v>
      </c>
      <c r="J43" s="6">
        <v>65000</v>
      </c>
      <c r="K43" s="25">
        <v>0</v>
      </c>
    </row>
    <row r="44" spans="1:11" ht="13.5">
      <c r="A44" s="22" t="s">
        <v>46</v>
      </c>
      <c r="B44" s="6">
        <v>10369</v>
      </c>
      <c r="C44" s="6">
        <v>1855835</v>
      </c>
      <c r="D44" s="23">
        <v>131537</v>
      </c>
      <c r="E44" s="24">
        <v>-131740</v>
      </c>
      <c r="F44" s="6">
        <v>82000</v>
      </c>
      <c r="G44" s="25">
        <v>82000</v>
      </c>
      <c r="H44" s="26">
        <v>-110028</v>
      </c>
      <c r="I44" s="24">
        <v>158001</v>
      </c>
      <c r="J44" s="6">
        <v>297000</v>
      </c>
      <c r="K44" s="25">
        <v>0</v>
      </c>
    </row>
    <row r="45" spans="1:11" ht="13.5">
      <c r="A45" s="33" t="s">
        <v>47</v>
      </c>
      <c r="B45" s="7">
        <v>6929602</v>
      </c>
      <c r="C45" s="7">
        <v>-13701074</v>
      </c>
      <c r="D45" s="69">
        <v>4866542</v>
      </c>
      <c r="E45" s="70">
        <v>298400706</v>
      </c>
      <c r="F45" s="7">
        <v>292491000</v>
      </c>
      <c r="G45" s="71">
        <v>292491000</v>
      </c>
      <c r="H45" s="72">
        <v>147170227</v>
      </c>
      <c r="I45" s="70">
        <v>27683029</v>
      </c>
      <c r="J45" s="7">
        <v>40572490</v>
      </c>
      <c r="K45" s="71">
        <v>54293351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5683443</v>
      </c>
      <c r="C48" s="6">
        <v>3709682</v>
      </c>
      <c r="D48" s="23">
        <v>5557595</v>
      </c>
      <c r="E48" s="24">
        <v>1032639039</v>
      </c>
      <c r="F48" s="6">
        <v>585104000</v>
      </c>
      <c r="G48" s="25">
        <v>585104000</v>
      </c>
      <c r="H48" s="26">
        <v>32983310</v>
      </c>
      <c r="I48" s="24">
        <v>599141</v>
      </c>
      <c r="J48" s="6">
        <v>458143</v>
      </c>
      <c r="K48" s="25">
        <v>458143</v>
      </c>
    </row>
    <row r="49" spans="1:11" ht="13.5">
      <c r="A49" s="22" t="s">
        <v>50</v>
      </c>
      <c r="B49" s="6">
        <f>+B75</f>
        <v>12786896</v>
      </c>
      <c r="C49" s="6">
        <f aca="true" t="shared" si="6" ref="C49:K49">+C75</f>
        <v>436432382</v>
      </c>
      <c r="D49" s="23">
        <f t="shared" si="6"/>
        <v>554629837</v>
      </c>
      <c r="E49" s="24">
        <f t="shared" si="6"/>
        <v>-338872146.9661063</v>
      </c>
      <c r="F49" s="6">
        <f t="shared" si="6"/>
        <v>-44895392.40427375</v>
      </c>
      <c r="G49" s="25">
        <f t="shared" si="6"/>
        <v>-44895392.40427375</v>
      </c>
      <c r="H49" s="26">
        <f t="shared" si="6"/>
        <v>14043561.325108632</v>
      </c>
      <c r="I49" s="24">
        <f t="shared" si="6"/>
        <v>-14191253.213303238</v>
      </c>
      <c r="J49" s="6">
        <f t="shared" si="6"/>
        <v>-33564252.06968883</v>
      </c>
      <c r="K49" s="25">
        <f t="shared" si="6"/>
        <v>-33566287.69300842</v>
      </c>
    </row>
    <row r="50" spans="1:11" ht="13.5">
      <c r="A50" s="33" t="s">
        <v>51</v>
      </c>
      <c r="B50" s="7">
        <f>+B48-B49</f>
        <v>-7103453</v>
      </c>
      <c r="C50" s="7">
        <f aca="true" t="shared" si="7" ref="C50:K50">+C48-C49</f>
        <v>-432722700</v>
      </c>
      <c r="D50" s="69">
        <f t="shared" si="7"/>
        <v>-549072242</v>
      </c>
      <c r="E50" s="70">
        <f t="shared" si="7"/>
        <v>1371511185.9661064</v>
      </c>
      <c r="F50" s="7">
        <f t="shared" si="7"/>
        <v>629999392.4042737</v>
      </c>
      <c r="G50" s="71">
        <f t="shared" si="7"/>
        <v>629999392.4042737</v>
      </c>
      <c r="H50" s="72">
        <f t="shared" si="7"/>
        <v>18939748.674891368</v>
      </c>
      <c r="I50" s="70">
        <f t="shared" si="7"/>
        <v>14790394.213303238</v>
      </c>
      <c r="J50" s="7">
        <f t="shared" si="7"/>
        <v>34022395.06968883</v>
      </c>
      <c r="K50" s="71">
        <f t="shared" si="7"/>
        <v>34024430.69300842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3296156</v>
      </c>
      <c r="C53" s="6">
        <v>733115450</v>
      </c>
      <c r="D53" s="23">
        <v>772822134</v>
      </c>
      <c r="E53" s="24">
        <v>803985738</v>
      </c>
      <c r="F53" s="6">
        <v>869244602</v>
      </c>
      <c r="G53" s="25">
        <v>869244602</v>
      </c>
      <c r="H53" s="26">
        <v>222248</v>
      </c>
      <c r="I53" s="24">
        <v>840998841</v>
      </c>
      <c r="J53" s="6">
        <v>808162939</v>
      </c>
      <c r="K53" s="25">
        <v>808162939</v>
      </c>
    </row>
    <row r="54" spans="1:11" ht="13.5">
      <c r="A54" s="22" t="s">
        <v>54</v>
      </c>
      <c r="B54" s="6">
        <v>0</v>
      </c>
      <c r="C54" s="6">
        <v>56272411</v>
      </c>
      <c r="D54" s="23">
        <v>2319482</v>
      </c>
      <c r="E54" s="24">
        <v>90042</v>
      </c>
      <c r="F54" s="6">
        <v>90042</v>
      </c>
      <c r="G54" s="25">
        <v>90042</v>
      </c>
      <c r="H54" s="26">
        <v>0</v>
      </c>
      <c r="I54" s="24">
        <v>18469042</v>
      </c>
      <c r="J54" s="6">
        <v>19480043</v>
      </c>
      <c r="K54" s="25">
        <v>21648043</v>
      </c>
    </row>
    <row r="55" spans="1:11" ht="13.5">
      <c r="A55" s="22" t="s">
        <v>55</v>
      </c>
      <c r="B55" s="6">
        <v>1226353</v>
      </c>
      <c r="C55" s="6">
        <v>45269758</v>
      </c>
      <c r="D55" s="23">
        <v>41618983</v>
      </c>
      <c r="E55" s="24">
        <v>0</v>
      </c>
      <c r="F55" s="6">
        <v>0</v>
      </c>
      <c r="G55" s="25">
        <v>0</v>
      </c>
      <c r="H55" s="26">
        <v>1827705</v>
      </c>
      <c r="I55" s="24">
        <v>2</v>
      </c>
      <c r="J55" s="6">
        <v>5</v>
      </c>
      <c r="K55" s="25">
        <v>5</v>
      </c>
    </row>
    <row r="56" spans="1:11" ht="13.5">
      <c r="A56" s="22" t="s">
        <v>56</v>
      </c>
      <c r="B56" s="6">
        <v>237162</v>
      </c>
      <c r="C56" s="6">
        <v>3793166</v>
      </c>
      <c r="D56" s="23">
        <v>3542732</v>
      </c>
      <c r="E56" s="24">
        <v>92900</v>
      </c>
      <c r="F56" s="6">
        <v>92900</v>
      </c>
      <c r="G56" s="25">
        <v>92900</v>
      </c>
      <c r="H56" s="26">
        <v>638863</v>
      </c>
      <c r="I56" s="24">
        <v>96617</v>
      </c>
      <c r="J56" s="6">
        <v>96617</v>
      </c>
      <c r="K56" s="25">
        <v>96617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3209917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1.094094527573696</v>
      </c>
      <c r="F70" s="5">
        <f t="shared" si="8"/>
        <v>0.9999971448861277</v>
      </c>
      <c r="G70" s="5">
        <f t="shared" si="8"/>
        <v>0.9999971448861277</v>
      </c>
      <c r="H70" s="5">
        <f t="shared" si="8"/>
        <v>0.7670567777986067</v>
      </c>
      <c r="I70" s="5">
        <f t="shared" si="8"/>
        <v>1.0000004457209497</v>
      </c>
      <c r="J70" s="5">
        <f t="shared" si="8"/>
        <v>0.9999906992992484</v>
      </c>
      <c r="K70" s="5">
        <f t="shared" si="8"/>
        <v>1.000004703514689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163495391</v>
      </c>
      <c r="F71" s="2">
        <f t="shared" si="9"/>
        <v>154109000</v>
      </c>
      <c r="G71" s="2">
        <f t="shared" si="9"/>
        <v>154109000</v>
      </c>
      <c r="H71" s="2">
        <f t="shared" si="9"/>
        <v>107173578</v>
      </c>
      <c r="I71" s="2">
        <f t="shared" si="9"/>
        <v>157049004</v>
      </c>
      <c r="J71" s="2">
        <f t="shared" si="9"/>
        <v>166330006</v>
      </c>
      <c r="K71" s="2">
        <f t="shared" si="9"/>
        <v>176252006</v>
      </c>
    </row>
    <row r="72" spans="1:11" ht="12.75" hidden="1">
      <c r="A72" s="1" t="s">
        <v>113</v>
      </c>
      <c r="B72" s="2">
        <f>+B77</f>
        <v>2468976</v>
      </c>
      <c r="C72" s="2">
        <f aca="true" t="shared" si="10" ref="C72:K72">+C77</f>
        <v>114654511</v>
      </c>
      <c r="D72" s="2">
        <f t="shared" si="10"/>
        <v>113481168</v>
      </c>
      <c r="E72" s="2">
        <f t="shared" si="10"/>
        <v>149434429</v>
      </c>
      <c r="F72" s="2">
        <f t="shared" si="10"/>
        <v>154109440</v>
      </c>
      <c r="G72" s="2">
        <f t="shared" si="10"/>
        <v>154109440</v>
      </c>
      <c r="H72" s="2">
        <f t="shared" si="10"/>
        <v>139720528</v>
      </c>
      <c r="I72" s="2">
        <f t="shared" si="10"/>
        <v>157048934</v>
      </c>
      <c r="J72" s="2">
        <f t="shared" si="10"/>
        <v>166331553</v>
      </c>
      <c r="K72" s="2">
        <f t="shared" si="10"/>
        <v>176251177</v>
      </c>
    </row>
    <row r="73" spans="1:11" ht="12.75" hidden="1">
      <c r="A73" s="1" t="s">
        <v>114</v>
      </c>
      <c r="B73" s="2">
        <f>+B74</f>
        <v>18428012.166666657</v>
      </c>
      <c r="C73" s="2">
        <f aca="true" t="shared" si="11" ref="C73:K73">+(C78+C80+C81+C82)-(B78+B80+B81+B82)</f>
        <v>89032399</v>
      </c>
      <c r="D73" s="2">
        <f t="shared" si="11"/>
        <v>22843961</v>
      </c>
      <c r="E73" s="2">
        <f t="shared" si="11"/>
        <v>380281844</v>
      </c>
      <c r="F73" s="2">
        <f>+(F78+F80+F81+F82)-(D78+D80+D81+D82)</f>
        <v>18434277</v>
      </c>
      <c r="G73" s="2">
        <f>+(G78+G80+G81+G82)-(D78+D80+D81+D82)</f>
        <v>18434277</v>
      </c>
      <c r="H73" s="2">
        <f>+(H78+H80+H81+H82)-(D78+D80+D81+D82)</f>
        <v>-79402094</v>
      </c>
      <c r="I73" s="2">
        <f>+(I78+I80+I81+I82)-(E78+E80+E81+E82)</f>
        <v>-345652793</v>
      </c>
      <c r="J73" s="2">
        <f t="shared" si="11"/>
        <v>8523412</v>
      </c>
      <c r="K73" s="2">
        <f t="shared" si="11"/>
        <v>0</v>
      </c>
    </row>
    <row r="74" spans="1:11" ht="12.75" hidden="1">
      <c r="A74" s="1" t="s">
        <v>115</v>
      </c>
      <c r="B74" s="2">
        <f>+TREND(C74:E74)</f>
        <v>18428012.166666657</v>
      </c>
      <c r="C74" s="2">
        <f>+C73</f>
        <v>89032399</v>
      </c>
      <c r="D74" s="2">
        <f aca="true" t="shared" si="12" ref="D74:K74">+D73</f>
        <v>22843961</v>
      </c>
      <c r="E74" s="2">
        <f t="shared" si="12"/>
        <v>380281844</v>
      </c>
      <c r="F74" s="2">
        <f t="shared" si="12"/>
        <v>18434277</v>
      </c>
      <c r="G74" s="2">
        <f t="shared" si="12"/>
        <v>18434277</v>
      </c>
      <c r="H74" s="2">
        <f t="shared" si="12"/>
        <v>-79402094</v>
      </c>
      <c r="I74" s="2">
        <f t="shared" si="12"/>
        <v>-345652793</v>
      </c>
      <c r="J74" s="2">
        <f t="shared" si="12"/>
        <v>8523412</v>
      </c>
      <c r="K74" s="2">
        <f t="shared" si="12"/>
        <v>0</v>
      </c>
    </row>
    <row r="75" spans="1:11" ht="12.75" hidden="1">
      <c r="A75" s="1" t="s">
        <v>116</v>
      </c>
      <c r="B75" s="2">
        <f>+B84-(((B80+B81+B78)*B70)-B79)</f>
        <v>12786896</v>
      </c>
      <c r="C75" s="2">
        <f aca="true" t="shared" si="13" ref="C75:K75">+C84-(((C80+C81+C78)*C70)-C79)</f>
        <v>436432382</v>
      </c>
      <c r="D75" s="2">
        <f t="shared" si="13"/>
        <v>554629837</v>
      </c>
      <c r="E75" s="2">
        <f t="shared" si="13"/>
        <v>-338872146.9661063</v>
      </c>
      <c r="F75" s="2">
        <f t="shared" si="13"/>
        <v>-44895392.40427375</v>
      </c>
      <c r="G75" s="2">
        <f t="shared" si="13"/>
        <v>-44895392.40427375</v>
      </c>
      <c r="H75" s="2">
        <f t="shared" si="13"/>
        <v>14043561.325108632</v>
      </c>
      <c r="I75" s="2">
        <f t="shared" si="13"/>
        <v>-14191253.213303238</v>
      </c>
      <c r="J75" s="2">
        <f t="shared" si="13"/>
        <v>-33564252.06968883</v>
      </c>
      <c r="K75" s="2">
        <f t="shared" si="13"/>
        <v>-33566287.69300842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2468976</v>
      </c>
      <c r="C77" s="3">
        <v>114654511</v>
      </c>
      <c r="D77" s="3">
        <v>113481168</v>
      </c>
      <c r="E77" s="3">
        <v>149434429</v>
      </c>
      <c r="F77" s="3">
        <v>154109440</v>
      </c>
      <c r="G77" s="3">
        <v>154109440</v>
      </c>
      <c r="H77" s="3">
        <v>139720528</v>
      </c>
      <c r="I77" s="3">
        <v>157048934</v>
      </c>
      <c r="J77" s="3">
        <v>166331553</v>
      </c>
      <c r="K77" s="3">
        <v>176251177</v>
      </c>
    </row>
    <row r="78" spans="1:11" ht="12.75" hidden="1">
      <c r="A78" s="1" t="s">
        <v>66</v>
      </c>
      <c r="B78" s="3">
        <v>-6209976</v>
      </c>
      <c r="C78" s="3">
        <v>13056615</v>
      </c>
      <c r="D78" s="3">
        <v>13879205</v>
      </c>
      <c r="E78" s="3">
        <v>1473000</v>
      </c>
      <c r="F78" s="3">
        <v>1874000</v>
      </c>
      <c r="G78" s="3">
        <v>1874000</v>
      </c>
      <c r="H78" s="3">
        <v>30996</v>
      </c>
      <c r="I78" s="3">
        <v>1649000</v>
      </c>
      <c r="J78" s="3">
        <v>1584000</v>
      </c>
      <c r="K78" s="3">
        <v>1584000</v>
      </c>
    </row>
    <row r="79" spans="1:11" ht="12.75" hidden="1">
      <c r="A79" s="1" t="s">
        <v>67</v>
      </c>
      <c r="B79" s="3">
        <v>12786896</v>
      </c>
      <c r="C79" s="3">
        <v>395268404</v>
      </c>
      <c r="D79" s="3">
        <v>489903398</v>
      </c>
      <c r="E79" s="3">
        <v>162543473</v>
      </c>
      <c r="F79" s="3">
        <v>72363973</v>
      </c>
      <c r="G79" s="3">
        <v>72363973</v>
      </c>
      <c r="H79" s="3">
        <v>8072111</v>
      </c>
      <c r="I79" s="3">
        <v>119297130</v>
      </c>
      <c r="J79" s="3">
        <v>108143130</v>
      </c>
      <c r="K79" s="3">
        <v>108143130</v>
      </c>
    </row>
    <row r="80" spans="1:11" ht="12.75" hidden="1">
      <c r="A80" s="1" t="s">
        <v>68</v>
      </c>
      <c r="B80" s="3">
        <v>-2480755</v>
      </c>
      <c r="C80" s="3">
        <v>35016701</v>
      </c>
      <c r="D80" s="3">
        <v>49386783</v>
      </c>
      <c r="E80" s="3">
        <v>242281279</v>
      </c>
      <c r="F80" s="3">
        <v>119520712</v>
      </c>
      <c r="G80" s="3">
        <v>119520712</v>
      </c>
      <c r="H80" s="3">
        <v>17725750</v>
      </c>
      <c r="I80" s="3">
        <v>135686380</v>
      </c>
      <c r="J80" s="3">
        <v>143773792</v>
      </c>
      <c r="K80" s="3">
        <v>143773792</v>
      </c>
    </row>
    <row r="81" spans="1:11" ht="12.75" hidden="1">
      <c r="A81" s="1" t="s">
        <v>69</v>
      </c>
      <c r="B81" s="3">
        <v>1668806</v>
      </c>
      <c r="C81" s="3">
        <v>33937158</v>
      </c>
      <c r="D81" s="3">
        <v>41588447</v>
      </c>
      <c r="E81" s="3">
        <v>239795000</v>
      </c>
      <c r="F81" s="3">
        <v>0</v>
      </c>
      <c r="G81" s="3">
        <v>0</v>
      </c>
      <c r="H81" s="3">
        <v>7695595</v>
      </c>
      <c r="I81" s="3">
        <v>106</v>
      </c>
      <c r="J81" s="3">
        <v>106</v>
      </c>
      <c r="K81" s="3">
        <v>106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1587000</v>
      </c>
      <c r="F82" s="3">
        <v>1894000</v>
      </c>
      <c r="G82" s="3">
        <v>1894000</v>
      </c>
      <c r="H82" s="3">
        <v>0</v>
      </c>
      <c r="I82" s="3">
        <v>2148000</v>
      </c>
      <c r="J82" s="3">
        <v>2649000</v>
      </c>
      <c r="K82" s="3">
        <v>2649000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163495391</v>
      </c>
      <c r="F83" s="3">
        <v>154109000</v>
      </c>
      <c r="G83" s="3">
        <v>154109000</v>
      </c>
      <c r="H83" s="3">
        <v>107173578</v>
      </c>
      <c r="I83" s="3">
        <v>157049004</v>
      </c>
      <c r="J83" s="3">
        <v>166330006</v>
      </c>
      <c r="K83" s="3">
        <v>176252006</v>
      </c>
    </row>
    <row r="84" spans="1:11" ht="12.75" hidden="1">
      <c r="A84" s="1" t="s">
        <v>72</v>
      </c>
      <c r="B84" s="3">
        <v>0</v>
      </c>
      <c r="C84" s="3">
        <v>41163978</v>
      </c>
      <c r="D84" s="3">
        <v>64726439</v>
      </c>
      <c r="E84" s="3">
        <v>27633000</v>
      </c>
      <c r="F84" s="3">
        <v>4135000</v>
      </c>
      <c r="G84" s="3">
        <v>4135000</v>
      </c>
      <c r="H84" s="3">
        <v>25494841</v>
      </c>
      <c r="I84" s="3">
        <v>3847164</v>
      </c>
      <c r="J84" s="3">
        <v>3649164</v>
      </c>
      <c r="K84" s="3">
        <v>3649164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4527684</v>
      </c>
      <c r="C5" s="6">
        <v>5892175</v>
      </c>
      <c r="D5" s="23">
        <v>3958455</v>
      </c>
      <c r="E5" s="24">
        <v>10239100</v>
      </c>
      <c r="F5" s="6">
        <v>10239100</v>
      </c>
      <c r="G5" s="25">
        <v>10239100</v>
      </c>
      <c r="H5" s="26">
        <v>222621</v>
      </c>
      <c r="I5" s="24">
        <v>10638423</v>
      </c>
      <c r="J5" s="6">
        <v>11085239</v>
      </c>
      <c r="K5" s="25">
        <v>11572990</v>
      </c>
    </row>
    <row r="6" spans="1:11" ht="13.5">
      <c r="A6" s="22" t="s">
        <v>18</v>
      </c>
      <c r="B6" s="6">
        <v>10143122</v>
      </c>
      <c r="C6" s="6">
        <v>8854647</v>
      </c>
      <c r="D6" s="23">
        <v>9516394</v>
      </c>
      <c r="E6" s="24">
        <v>13528305</v>
      </c>
      <c r="F6" s="6">
        <v>13528305</v>
      </c>
      <c r="G6" s="25">
        <v>13528305</v>
      </c>
      <c r="H6" s="26">
        <v>9269001</v>
      </c>
      <c r="I6" s="24">
        <v>14055910</v>
      </c>
      <c r="J6" s="6">
        <v>14646256</v>
      </c>
      <c r="K6" s="25">
        <v>15290692</v>
      </c>
    </row>
    <row r="7" spans="1:11" ht="13.5">
      <c r="A7" s="22" t="s">
        <v>19</v>
      </c>
      <c r="B7" s="6">
        <v>289513</v>
      </c>
      <c r="C7" s="6">
        <v>150657</v>
      </c>
      <c r="D7" s="23">
        <v>158164</v>
      </c>
      <c r="E7" s="24">
        <v>607655</v>
      </c>
      <c r="F7" s="6">
        <v>607655</v>
      </c>
      <c r="G7" s="25">
        <v>607655</v>
      </c>
      <c r="H7" s="26">
        <v>164911</v>
      </c>
      <c r="I7" s="24">
        <v>631353</v>
      </c>
      <c r="J7" s="6">
        <v>657870</v>
      </c>
      <c r="K7" s="25">
        <v>686817</v>
      </c>
    </row>
    <row r="8" spans="1:11" ht="13.5">
      <c r="A8" s="22" t="s">
        <v>20</v>
      </c>
      <c r="B8" s="6">
        <v>34953493</v>
      </c>
      <c r="C8" s="6">
        <v>27314430</v>
      </c>
      <c r="D8" s="23">
        <v>29520960</v>
      </c>
      <c r="E8" s="24">
        <v>31646000</v>
      </c>
      <c r="F8" s="6">
        <v>35047000</v>
      </c>
      <c r="G8" s="25">
        <v>35047000</v>
      </c>
      <c r="H8" s="26">
        <v>31211342</v>
      </c>
      <c r="I8" s="24">
        <v>32482000</v>
      </c>
      <c r="J8" s="6">
        <v>32677000</v>
      </c>
      <c r="K8" s="25">
        <v>32402000</v>
      </c>
    </row>
    <row r="9" spans="1:11" ht="13.5">
      <c r="A9" s="22" t="s">
        <v>21</v>
      </c>
      <c r="B9" s="6">
        <v>5012403</v>
      </c>
      <c r="C9" s="6">
        <v>4943718</v>
      </c>
      <c r="D9" s="23">
        <v>4614118</v>
      </c>
      <c r="E9" s="24">
        <v>10102454</v>
      </c>
      <c r="F9" s="6">
        <v>10107454</v>
      </c>
      <c r="G9" s="25">
        <v>10107454</v>
      </c>
      <c r="H9" s="26">
        <v>6139153</v>
      </c>
      <c r="I9" s="24">
        <v>12619458</v>
      </c>
      <c r="J9" s="6">
        <v>13149296</v>
      </c>
      <c r="K9" s="25">
        <v>13729868</v>
      </c>
    </row>
    <row r="10" spans="1:11" ht="25.5">
      <c r="A10" s="27" t="s">
        <v>105</v>
      </c>
      <c r="B10" s="28">
        <f>SUM(B5:B9)</f>
        <v>54926215</v>
      </c>
      <c r="C10" s="29">
        <f aca="true" t="shared" si="0" ref="C10:K10">SUM(C5:C9)</f>
        <v>47155627</v>
      </c>
      <c r="D10" s="30">
        <f t="shared" si="0"/>
        <v>47768091</v>
      </c>
      <c r="E10" s="28">
        <f t="shared" si="0"/>
        <v>66123514</v>
      </c>
      <c r="F10" s="29">
        <f t="shared" si="0"/>
        <v>69529514</v>
      </c>
      <c r="G10" s="31">
        <f t="shared" si="0"/>
        <v>69529514</v>
      </c>
      <c r="H10" s="32">
        <f t="shared" si="0"/>
        <v>47007028</v>
      </c>
      <c r="I10" s="28">
        <f t="shared" si="0"/>
        <v>70427144</v>
      </c>
      <c r="J10" s="29">
        <f t="shared" si="0"/>
        <v>72215661</v>
      </c>
      <c r="K10" s="31">
        <f t="shared" si="0"/>
        <v>73682367</v>
      </c>
    </row>
    <row r="11" spans="1:11" ht="13.5">
      <c r="A11" s="22" t="s">
        <v>22</v>
      </c>
      <c r="B11" s="6">
        <v>24943936</v>
      </c>
      <c r="C11" s="6">
        <v>32249979</v>
      </c>
      <c r="D11" s="23">
        <v>29484077</v>
      </c>
      <c r="E11" s="24">
        <v>32697879</v>
      </c>
      <c r="F11" s="6">
        <v>31765250</v>
      </c>
      <c r="G11" s="25">
        <v>31765250</v>
      </c>
      <c r="H11" s="26">
        <v>28126240</v>
      </c>
      <c r="I11" s="24">
        <v>31522528</v>
      </c>
      <c r="J11" s="6">
        <v>32846672</v>
      </c>
      <c r="K11" s="25">
        <v>34291715</v>
      </c>
    </row>
    <row r="12" spans="1:11" ht="13.5">
      <c r="A12" s="22" t="s">
        <v>23</v>
      </c>
      <c r="B12" s="6">
        <v>2743453</v>
      </c>
      <c r="C12" s="6">
        <v>3216860</v>
      </c>
      <c r="D12" s="23">
        <v>2787966</v>
      </c>
      <c r="E12" s="24">
        <v>2942457</v>
      </c>
      <c r="F12" s="6">
        <v>2942457</v>
      </c>
      <c r="G12" s="25">
        <v>2942457</v>
      </c>
      <c r="H12" s="26">
        <v>2740496</v>
      </c>
      <c r="I12" s="24">
        <v>3057214</v>
      </c>
      <c r="J12" s="6">
        <v>3185615</v>
      </c>
      <c r="K12" s="25">
        <v>3325783</v>
      </c>
    </row>
    <row r="13" spans="1:11" ht="13.5">
      <c r="A13" s="22" t="s">
        <v>106</v>
      </c>
      <c r="B13" s="6">
        <v>9321079</v>
      </c>
      <c r="C13" s="6">
        <v>9762417</v>
      </c>
      <c r="D13" s="23">
        <v>7940456</v>
      </c>
      <c r="E13" s="24">
        <v>5096280</v>
      </c>
      <c r="F13" s="6">
        <v>5096280</v>
      </c>
      <c r="G13" s="25">
        <v>5096280</v>
      </c>
      <c r="H13" s="26">
        <v>0</v>
      </c>
      <c r="I13" s="24">
        <v>5295036</v>
      </c>
      <c r="J13" s="6">
        <v>5517427</v>
      </c>
      <c r="K13" s="25">
        <v>5760193</v>
      </c>
    </row>
    <row r="14" spans="1:11" ht="13.5">
      <c r="A14" s="22" t="s">
        <v>24</v>
      </c>
      <c r="B14" s="6">
        <v>367452</v>
      </c>
      <c r="C14" s="6">
        <v>596735</v>
      </c>
      <c r="D14" s="23">
        <v>0</v>
      </c>
      <c r="E14" s="24">
        <v>436939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107</v>
      </c>
      <c r="B15" s="6">
        <v>4735071</v>
      </c>
      <c r="C15" s="6">
        <v>2048465</v>
      </c>
      <c r="D15" s="23">
        <v>362221</v>
      </c>
      <c r="E15" s="24">
        <v>2103674</v>
      </c>
      <c r="F15" s="6">
        <v>2205998</v>
      </c>
      <c r="G15" s="25">
        <v>2205998</v>
      </c>
      <c r="H15" s="26">
        <v>1524495</v>
      </c>
      <c r="I15" s="24">
        <v>1556909</v>
      </c>
      <c r="J15" s="6">
        <v>1622299</v>
      </c>
      <c r="K15" s="25">
        <v>1693680</v>
      </c>
    </row>
    <row r="16" spans="1:11" ht="13.5">
      <c r="A16" s="22" t="s">
        <v>20</v>
      </c>
      <c r="B16" s="6">
        <v>0</v>
      </c>
      <c r="C16" s="6">
        <v>-792857</v>
      </c>
      <c r="D16" s="23">
        <v>595389</v>
      </c>
      <c r="E16" s="24">
        <v>713316</v>
      </c>
      <c r="F16" s="6">
        <v>679296</v>
      </c>
      <c r="G16" s="25">
        <v>679296</v>
      </c>
      <c r="H16" s="26">
        <v>216580</v>
      </c>
      <c r="I16" s="24">
        <v>417464</v>
      </c>
      <c r="J16" s="6">
        <v>39038</v>
      </c>
      <c r="K16" s="25">
        <v>40754</v>
      </c>
    </row>
    <row r="17" spans="1:11" ht="13.5">
      <c r="A17" s="22" t="s">
        <v>25</v>
      </c>
      <c r="B17" s="6">
        <v>17656884</v>
      </c>
      <c r="C17" s="6">
        <v>15775950</v>
      </c>
      <c r="D17" s="23">
        <v>9961165</v>
      </c>
      <c r="E17" s="24">
        <v>21310900</v>
      </c>
      <c r="F17" s="6">
        <v>22580216</v>
      </c>
      <c r="G17" s="25">
        <v>22580216</v>
      </c>
      <c r="H17" s="26">
        <v>7151032</v>
      </c>
      <c r="I17" s="24">
        <v>18165928</v>
      </c>
      <c r="J17" s="6">
        <v>17396304</v>
      </c>
      <c r="K17" s="25">
        <v>18129641</v>
      </c>
    </row>
    <row r="18" spans="1:11" ht="13.5">
      <c r="A18" s="33" t="s">
        <v>26</v>
      </c>
      <c r="B18" s="34">
        <f>SUM(B11:B17)</f>
        <v>59767875</v>
      </c>
      <c r="C18" s="35">
        <f aca="true" t="shared" si="1" ref="C18:K18">SUM(C11:C17)</f>
        <v>62857549</v>
      </c>
      <c r="D18" s="36">
        <f t="shared" si="1"/>
        <v>51131274</v>
      </c>
      <c r="E18" s="34">
        <f t="shared" si="1"/>
        <v>65301445</v>
      </c>
      <c r="F18" s="35">
        <f t="shared" si="1"/>
        <v>65269497</v>
      </c>
      <c r="G18" s="37">
        <f t="shared" si="1"/>
        <v>65269497</v>
      </c>
      <c r="H18" s="38">
        <f t="shared" si="1"/>
        <v>39758843</v>
      </c>
      <c r="I18" s="34">
        <f t="shared" si="1"/>
        <v>60015079</v>
      </c>
      <c r="J18" s="35">
        <f t="shared" si="1"/>
        <v>60607355</v>
      </c>
      <c r="K18" s="37">
        <f t="shared" si="1"/>
        <v>63241766</v>
      </c>
    </row>
    <row r="19" spans="1:11" ht="13.5">
      <c r="A19" s="33" t="s">
        <v>27</v>
      </c>
      <c r="B19" s="39">
        <f>+B10-B18</f>
        <v>-4841660</v>
      </c>
      <c r="C19" s="40">
        <f aca="true" t="shared" si="2" ref="C19:K19">+C10-C18</f>
        <v>-15701922</v>
      </c>
      <c r="D19" s="41">
        <f t="shared" si="2"/>
        <v>-3363183</v>
      </c>
      <c r="E19" s="39">
        <f t="shared" si="2"/>
        <v>822069</v>
      </c>
      <c r="F19" s="40">
        <f t="shared" si="2"/>
        <v>4260017</v>
      </c>
      <c r="G19" s="42">
        <f t="shared" si="2"/>
        <v>4260017</v>
      </c>
      <c r="H19" s="43">
        <f t="shared" si="2"/>
        <v>7248185</v>
      </c>
      <c r="I19" s="39">
        <f t="shared" si="2"/>
        <v>10412065</v>
      </c>
      <c r="J19" s="40">
        <f t="shared" si="2"/>
        <v>11608306</v>
      </c>
      <c r="K19" s="42">
        <f t="shared" si="2"/>
        <v>10440601</v>
      </c>
    </row>
    <row r="20" spans="1:11" ht="25.5">
      <c r="A20" s="44" t="s">
        <v>28</v>
      </c>
      <c r="B20" s="45">
        <v>2486266</v>
      </c>
      <c r="C20" s="46">
        <v>19067000</v>
      </c>
      <c r="D20" s="47">
        <v>8232041</v>
      </c>
      <c r="E20" s="45">
        <v>22980000</v>
      </c>
      <c r="F20" s="46">
        <v>22435000</v>
      </c>
      <c r="G20" s="48">
        <v>22435000</v>
      </c>
      <c r="H20" s="49">
        <v>19535000</v>
      </c>
      <c r="I20" s="45">
        <v>16040000</v>
      </c>
      <c r="J20" s="46">
        <v>22567000</v>
      </c>
      <c r="K20" s="48">
        <v>23333000</v>
      </c>
    </row>
    <row r="21" spans="1:11" ht="63.75">
      <c r="A21" s="50" t="s">
        <v>108</v>
      </c>
      <c r="B21" s="51">
        <v>0</v>
      </c>
      <c r="C21" s="52">
        <v>5000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-2355394</v>
      </c>
      <c r="C22" s="58">
        <f aca="true" t="shared" si="3" ref="C22:K22">SUM(C19:C21)</f>
        <v>3370078</v>
      </c>
      <c r="D22" s="59">
        <f t="shared" si="3"/>
        <v>4868858</v>
      </c>
      <c r="E22" s="57">
        <f t="shared" si="3"/>
        <v>23802069</v>
      </c>
      <c r="F22" s="58">
        <f t="shared" si="3"/>
        <v>26695017</v>
      </c>
      <c r="G22" s="60">
        <f t="shared" si="3"/>
        <v>26695017</v>
      </c>
      <c r="H22" s="61">
        <f t="shared" si="3"/>
        <v>26783185</v>
      </c>
      <c r="I22" s="57">
        <f t="shared" si="3"/>
        <v>26452065</v>
      </c>
      <c r="J22" s="58">
        <f t="shared" si="3"/>
        <v>34175306</v>
      </c>
      <c r="K22" s="60">
        <f t="shared" si="3"/>
        <v>33773601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-2355394</v>
      </c>
      <c r="C24" s="40">
        <f aca="true" t="shared" si="4" ref="C24:K24">SUM(C22:C23)</f>
        <v>3370078</v>
      </c>
      <c r="D24" s="41">
        <f t="shared" si="4"/>
        <v>4868858</v>
      </c>
      <c r="E24" s="39">
        <f t="shared" si="4"/>
        <v>23802069</v>
      </c>
      <c r="F24" s="40">
        <f t="shared" si="4"/>
        <v>26695017</v>
      </c>
      <c r="G24" s="42">
        <f t="shared" si="4"/>
        <v>26695017</v>
      </c>
      <c r="H24" s="43">
        <f t="shared" si="4"/>
        <v>26783185</v>
      </c>
      <c r="I24" s="39">
        <f t="shared" si="4"/>
        <v>26452065</v>
      </c>
      <c r="J24" s="40">
        <f t="shared" si="4"/>
        <v>34175306</v>
      </c>
      <c r="K24" s="42">
        <f t="shared" si="4"/>
        <v>33773601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13523882</v>
      </c>
      <c r="C27" s="7">
        <v>17308428</v>
      </c>
      <c r="D27" s="69">
        <v>4260721</v>
      </c>
      <c r="E27" s="70">
        <v>23700000</v>
      </c>
      <c r="F27" s="7">
        <v>22835000</v>
      </c>
      <c r="G27" s="71">
        <v>22835000</v>
      </c>
      <c r="H27" s="72">
        <v>11191655</v>
      </c>
      <c r="I27" s="70">
        <v>16640000</v>
      </c>
      <c r="J27" s="7">
        <v>22567000</v>
      </c>
      <c r="K27" s="71">
        <v>23333000</v>
      </c>
    </row>
    <row r="28" spans="1:11" ht="13.5">
      <c r="A28" s="73" t="s">
        <v>33</v>
      </c>
      <c r="B28" s="6">
        <v>12457417</v>
      </c>
      <c r="C28" s="6">
        <v>15028097</v>
      </c>
      <c r="D28" s="23">
        <v>4260721</v>
      </c>
      <c r="E28" s="24">
        <v>23700000</v>
      </c>
      <c r="F28" s="6">
        <v>22835000</v>
      </c>
      <c r="G28" s="25">
        <v>22835000</v>
      </c>
      <c r="H28" s="26">
        <v>0</v>
      </c>
      <c r="I28" s="24">
        <v>16040000</v>
      </c>
      <c r="J28" s="6">
        <v>22567000</v>
      </c>
      <c r="K28" s="25">
        <v>23333000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12457417</v>
      </c>
      <c r="C32" s="7">
        <f aca="true" t="shared" si="5" ref="C32:K32">SUM(C28:C31)</f>
        <v>15028097</v>
      </c>
      <c r="D32" s="69">
        <f t="shared" si="5"/>
        <v>4260721</v>
      </c>
      <c r="E32" s="70">
        <f t="shared" si="5"/>
        <v>23700000</v>
      </c>
      <c r="F32" s="7">
        <f t="shared" si="5"/>
        <v>22835000</v>
      </c>
      <c r="G32" s="71">
        <f t="shared" si="5"/>
        <v>22835000</v>
      </c>
      <c r="H32" s="72">
        <f t="shared" si="5"/>
        <v>0</v>
      </c>
      <c r="I32" s="70">
        <f t="shared" si="5"/>
        <v>16040000</v>
      </c>
      <c r="J32" s="7">
        <f t="shared" si="5"/>
        <v>22567000</v>
      </c>
      <c r="K32" s="71">
        <f t="shared" si="5"/>
        <v>23333000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5063143</v>
      </c>
      <c r="C35" s="6">
        <v>6410856</v>
      </c>
      <c r="D35" s="23">
        <v>4210068</v>
      </c>
      <c r="E35" s="24">
        <v>88067558</v>
      </c>
      <c r="F35" s="6">
        <v>-7829942</v>
      </c>
      <c r="G35" s="25">
        <v>-7829942</v>
      </c>
      <c r="H35" s="26">
        <v>35522804</v>
      </c>
      <c r="I35" s="24">
        <v>-1640679</v>
      </c>
      <c r="J35" s="6">
        <v>-620835</v>
      </c>
      <c r="K35" s="25">
        <v>-19529086</v>
      </c>
    </row>
    <row r="36" spans="1:11" ht="13.5">
      <c r="A36" s="22" t="s">
        <v>39</v>
      </c>
      <c r="B36" s="6">
        <v>-323989</v>
      </c>
      <c r="C36" s="6">
        <v>8765997</v>
      </c>
      <c r="D36" s="23">
        <v>-3677892</v>
      </c>
      <c r="E36" s="24">
        <v>187341985</v>
      </c>
      <c r="F36" s="6">
        <v>192027572</v>
      </c>
      <c r="G36" s="25">
        <v>192027572</v>
      </c>
      <c r="H36" s="26">
        <v>11203292</v>
      </c>
      <c r="I36" s="24">
        <v>192431092</v>
      </c>
      <c r="J36" s="6">
        <v>205741317</v>
      </c>
      <c r="K36" s="25">
        <v>214566987</v>
      </c>
    </row>
    <row r="37" spans="1:11" ht="13.5">
      <c r="A37" s="22" t="s">
        <v>40</v>
      </c>
      <c r="B37" s="6">
        <v>9164396</v>
      </c>
      <c r="C37" s="6">
        <v>10435916</v>
      </c>
      <c r="D37" s="23">
        <v>-4336684</v>
      </c>
      <c r="E37" s="24">
        <v>102652222</v>
      </c>
      <c r="F37" s="6">
        <v>5367118</v>
      </c>
      <c r="G37" s="25">
        <v>5367118</v>
      </c>
      <c r="H37" s="26">
        <v>19942939</v>
      </c>
      <c r="I37" s="24">
        <v>6269559</v>
      </c>
      <c r="J37" s="6">
        <v>6219981</v>
      </c>
      <c r="K37" s="25">
        <v>-9528628</v>
      </c>
    </row>
    <row r="38" spans="1:11" ht="13.5">
      <c r="A38" s="22" t="s">
        <v>41</v>
      </c>
      <c r="B38" s="6">
        <v>-2069841</v>
      </c>
      <c r="C38" s="6">
        <v>-698729</v>
      </c>
      <c r="D38" s="23">
        <v>0</v>
      </c>
      <c r="E38" s="24">
        <v>1948786</v>
      </c>
      <c r="F38" s="6">
        <v>1948786</v>
      </c>
      <c r="G38" s="25">
        <v>1948786</v>
      </c>
      <c r="H38" s="26">
        <v>0</v>
      </c>
      <c r="I38" s="24">
        <v>2024788</v>
      </c>
      <c r="J38" s="6">
        <v>2109829</v>
      </c>
      <c r="K38" s="25">
        <v>2202662</v>
      </c>
    </row>
    <row r="39" spans="1:11" ht="13.5">
      <c r="A39" s="22" t="s">
        <v>42</v>
      </c>
      <c r="B39" s="6">
        <v>0</v>
      </c>
      <c r="C39" s="6">
        <v>2069581</v>
      </c>
      <c r="D39" s="23">
        <v>0</v>
      </c>
      <c r="E39" s="24">
        <v>147006466</v>
      </c>
      <c r="F39" s="6">
        <v>174812180</v>
      </c>
      <c r="G39" s="25">
        <v>174812180</v>
      </c>
      <c r="H39" s="26">
        <v>0</v>
      </c>
      <c r="I39" s="24">
        <v>181629864</v>
      </c>
      <c r="J39" s="6">
        <v>189275836</v>
      </c>
      <c r="K39" s="25">
        <v>196423796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964184</v>
      </c>
      <c r="C42" s="6">
        <v>40747494</v>
      </c>
      <c r="D42" s="23">
        <v>11627100</v>
      </c>
      <c r="E42" s="24">
        <v>118617144</v>
      </c>
      <c r="F42" s="6">
        <v>33553361</v>
      </c>
      <c r="G42" s="25">
        <v>33553361</v>
      </c>
      <c r="H42" s="26">
        <v>75223777</v>
      </c>
      <c r="I42" s="24">
        <v>-3565236</v>
      </c>
      <c r="J42" s="6">
        <v>-1289087</v>
      </c>
      <c r="K42" s="25">
        <v>-3285489</v>
      </c>
    </row>
    <row r="43" spans="1:11" ht="13.5">
      <c r="A43" s="22" t="s">
        <v>45</v>
      </c>
      <c r="B43" s="6">
        <v>-221604</v>
      </c>
      <c r="C43" s="6">
        <v>-1169925</v>
      </c>
      <c r="D43" s="23">
        <v>0</v>
      </c>
      <c r="E43" s="24">
        <v>-25565454</v>
      </c>
      <c r="F43" s="6">
        <v>-22835000</v>
      </c>
      <c r="G43" s="25">
        <v>-22835000</v>
      </c>
      <c r="H43" s="26">
        <v>0</v>
      </c>
      <c r="I43" s="24">
        <v>-16112752</v>
      </c>
      <c r="J43" s="6">
        <v>-22648405</v>
      </c>
      <c r="K43" s="25">
        <v>-23421862</v>
      </c>
    </row>
    <row r="44" spans="1:11" ht="13.5">
      <c r="A44" s="22" t="s">
        <v>46</v>
      </c>
      <c r="B44" s="6">
        <v>100</v>
      </c>
      <c r="C44" s="6">
        <v>4664</v>
      </c>
      <c r="D44" s="23">
        <v>0</v>
      </c>
      <c r="E44" s="24">
        <v>94795</v>
      </c>
      <c r="F44" s="6">
        <v>0</v>
      </c>
      <c r="G44" s="25">
        <v>0</v>
      </c>
      <c r="H44" s="26">
        <v>0</v>
      </c>
      <c r="I44" s="24">
        <v>3697</v>
      </c>
      <c r="J44" s="6">
        <v>3841</v>
      </c>
      <c r="K44" s="25">
        <v>3991</v>
      </c>
    </row>
    <row r="45" spans="1:11" ht="13.5">
      <c r="A45" s="33" t="s">
        <v>47</v>
      </c>
      <c r="B45" s="7">
        <v>742680</v>
      </c>
      <c r="C45" s="7">
        <v>39582233</v>
      </c>
      <c r="D45" s="69">
        <v>11627100</v>
      </c>
      <c r="E45" s="70">
        <v>93211741</v>
      </c>
      <c r="F45" s="7">
        <v>10781647</v>
      </c>
      <c r="G45" s="71">
        <v>10781647</v>
      </c>
      <c r="H45" s="72">
        <v>75223777</v>
      </c>
      <c r="I45" s="70">
        <v>-19608536</v>
      </c>
      <c r="J45" s="7">
        <v>-23865135</v>
      </c>
      <c r="K45" s="71">
        <v>-26631829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-460727</v>
      </c>
      <c r="C48" s="6">
        <v>-111548</v>
      </c>
      <c r="D48" s="23">
        <v>-166589</v>
      </c>
      <c r="E48" s="24">
        <v>36822440</v>
      </c>
      <c r="F48" s="6">
        <v>-44769696</v>
      </c>
      <c r="G48" s="25">
        <v>-44769696</v>
      </c>
      <c r="H48" s="26">
        <v>22670953</v>
      </c>
      <c r="I48" s="24">
        <v>-70322861</v>
      </c>
      <c r="J48" s="6">
        <v>-74150296</v>
      </c>
      <c r="K48" s="25">
        <v>-79093331</v>
      </c>
    </row>
    <row r="49" spans="1:11" ht="13.5">
      <c r="A49" s="22" t="s">
        <v>50</v>
      </c>
      <c r="B49" s="6">
        <f>+B75</f>
        <v>15663603.183478776</v>
      </c>
      <c r="C49" s="6">
        <f aca="true" t="shared" si="6" ref="C49:K49">+C75</f>
        <v>8335946.457334832</v>
      </c>
      <c r="D49" s="23">
        <f t="shared" si="6"/>
        <v>537947.1394118499</v>
      </c>
      <c r="E49" s="24">
        <f t="shared" si="6"/>
        <v>115593784.02752529</v>
      </c>
      <c r="F49" s="6">
        <f t="shared" si="6"/>
        <v>-4390777.2913316935</v>
      </c>
      <c r="G49" s="25">
        <f t="shared" si="6"/>
        <v>-4390777.2913316935</v>
      </c>
      <c r="H49" s="26">
        <f t="shared" si="6"/>
        <v>22536047.165467195</v>
      </c>
      <c r="I49" s="24">
        <f t="shared" si="6"/>
        <v>44466052.5930845</v>
      </c>
      <c r="J49" s="6">
        <f t="shared" si="6"/>
        <v>51389548.813816875</v>
      </c>
      <c r="K49" s="25">
        <f t="shared" si="6"/>
        <v>16085316.911546964</v>
      </c>
    </row>
    <row r="50" spans="1:11" ht="13.5">
      <c r="A50" s="33" t="s">
        <v>51</v>
      </c>
      <c r="B50" s="7">
        <f>+B48-B49</f>
        <v>-16124330.183478776</v>
      </c>
      <c r="C50" s="7">
        <f aca="true" t="shared" si="7" ref="C50:K50">+C48-C49</f>
        <v>-8447494.457334831</v>
      </c>
      <c r="D50" s="69">
        <f t="shared" si="7"/>
        <v>-704536.1394118499</v>
      </c>
      <c r="E50" s="70">
        <f t="shared" si="7"/>
        <v>-78771344.02752529</v>
      </c>
      <c r="F50" s="7">
        <f t="shared" si="7"/>
        <v>-40378918.70866831</v>
      </c>
      <c r="G50" s="71">
        <f t="shared" si="7"/>
        <v>-40378918.70866831</v>
      </c>
      <c r="H50" s="72">
        <f t="shared" si="7"/>
        <v>134905.8345328048</v>
      </c>
      <c r="I50" s="70">
        <f t="shared" si="7"/>
        <v>-114788913.5930845</v>
      </c>
      <c r="J50" s="7">
        <f t="shared" si="7"/>
        <v>-125539844.81381688</v>
      </c>
      <c r="K50" s="71">
        <f t="shared" si="7"/>
        <v>-95178647.91154696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1787856</v>
      </c>
      <c r="C53" s="6">
        <v>-7343037</v>
      </c>
      <c r="D53" s="23">
        <v>-3677892</v>
      </c>
      <c r="E53" s="24">
        <v>160596198</v>
      </c>
      <c r="F53" s="6">
        <v>148240946</v>
      </c>
      <c r="G53" s="25">
        <v>148240946</v>
      </c>
      <c r="H53" s="26">
        <v>11203292</v>
      </c>
      <c r="I53" s="24">
        <v>146936788</v>
      </c>
      <c r="J53" s="6">
        <v>158336252</v>
      </c>
      <c r="K53" s="25">
        <v>165076100</v>
      </c>
    </row>
    <row r="54" spans="1:11" ht="13.5">
      <c r="A54" s="22" t="s">
        <v>54</v>
      </c>
      <c r="B54" s="6">
        <v>0</v>
      </c>
      <c r="C54" s="6">
        <v>9762417</v>
      </c>
      <c r="D54" s="23">
        <v>7940456</v>
      </c>
      <c r="E54" s="24">
        <v>5096280</v>
      </c>
      <c r="F54" s="6">
        <v>5096280</v>
      </c>
      <c r="G54" s="25">
        <v>5096280</v>
      </c>
      <c r="H54" s="26">
        <v>0</v>
      </c>
      <c r="I54" s="24">
        <v>5295036</v>
      </c>
      <c r="J54" s="6">
        <v>5517427</v>
      </c>
      <c r="K54" s="25">
        <v>5760193</v>
      </c>
    </row>
    <row r="55" spans="1:11" ht="13.5">
      <c r="A55" s="22" t="s">
        <v>55</v>
      </c>
      <c r="B55" s="6">
        <v>13305248</v>
      </c>
      <c r="C55" s="6">
        <v>15028097</v>
      </c>
      <c r="D55" s="23">
        <v>4081201</v>
      </c>
      <c r="E55" s="24">
        <v>9091850</v>
      </c>
      <c r="F55" s="6">
        <v>10417000</v>
      </c>
      <c r="G55" s="25">
        <v>10417000</v>
      </c>
      <c r="H55" s="26">
        <v>5859967</v>
      </c>
      <c r="I55" s="24">
        <v>6561629</v>
      </c>
      <c r="J55" s="6">
        <v>9000000</v>
      </c>
      <c r="K55" s="25">
        <v>9450000</v>
      </c>
    </row>
    <row r="56" spans="1:11" ht="13.5">
      <c r="A56" s="22" t="s">
        <v>56</v>
      </c>
      <c r="B56" s="6">
        <v>428107</v>
      </c>
      <c r="C56" s="6">
        <v>1895993</v>
      </c>
      <c r="D56" s="23">
        <v>305353</v>
      </c>
      <c r="E56" s="24">
        <v>2279293</v>
      </c>
      <c r="F56" s="6">
        <v>2567673</v>
      </c>
      <c r="G56" s="25">
        <v>2567673</v>
      </c>
      <c r="H56" s="26">
        <v>224916</v>
      </c>
      <c r="I56" s="24">
        <v>1495975</v>
      </c>
      <c r="J56" s="6">
        <v>1194211</v>
      </c>
      <c r="K56" s="25">
        <v>1246658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715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0.01456794144655981</v>
      </c>
      <c r="C70" s="5">
        <f aca="true" t="shared" si="8" ref="C70:K70">IF(ISERROR(C71/C72),0,(C71/C72))</f>
        <v>-0.0001360055474084244</v>
      </c>
      <c r="D70" s="5">
        <f t="shared" si="8"/>
        <v>-0.00047528042792702884</v>
      </c>
      <c r="E70" s="5">
        <f t="shared" si="8"/>
        <v>0.3012952286132623</v>
      </c>
      <c r="F70" s="5">
        <f t="shared" si="8"/>
        <v>0.7558724679163873</v>
      </c>
      <c r="G70" s="5">
        <f t="shared" si="8"/>
        <v>0.7558724679163873</v>
      </c>
      <c r="H70" s="5">
        <f t="shared" si="8"/>
        <v>0.31229624701786557</v>
      </c>
      <c r="I70" s="5">
        <f t="shared" si="8"/>
        <v>-0.2563323783980078</v>
      </c>
      <c r="J70" s="5">
        <f t="shared" si="8"/>
        <v>-0.32094745219148824</v>
      </c>
      <c r="K70" s="5">
        <f t="shared" si="8"/>
        <v>-0.3209253258913853</v>
      </c>
    </row>
    <row r="71" spans="1:11" ht="12.75" hidden="1">
      <c r="A71" s="1" t="s">
        <v>112</v>
      </c>
      <c r="B71" s="2">
        <f>+B83</f>
        <v>234184</v>
      </c>
      <c r="C71" s="2">
        <f aca="true" t="shared" si="9" ref="C71:K71">+C83</f>
        <v>-2152</v>
      </c>
      <c r="D71" s="2">
        <f t="shared" si="9"/>
        <v>-6858</v>
      </c>
      <c r="E71" s="2">
        <f t="shared" si="9"/>
        <v>8503749</v>
      </c>
      <c r="F71" s="2">
        <f t="shared" si="9"/>
        <v>21337505</v>
      </c>
      <c r="G71" s="2">
        <f t="shared" si="9"/>
        <v>21337505</v>
      </c>
      <c r="H71" s="2">
        <f t="shared" si="9"/>
        <v>3351771</v>
      </c>
      <c r="I71" s="2">
        <f t="shared" si="9"/>
        <v>-7407389</v>
      </c>
      <c r="J71" s="2">
        <f t="shared" si="9"/>
        <v>-9664085</v>
      </c>
      <c r="K71" s="2">
        <f t="shared" si="9"/>
        <v>-10089252</v>
      </c>
    </row>
    <row r="72" spans="1:11" ht="12.75" hidden="1">
      <c r="A72" s="1" t="s">
        <v>113</v>
      </c>
      <c r="B72" s="2">
        <f>+B77</f>
        <v>16075298</v>
      </c>
      <c r="C72" s="2">
        <f aca="true" t="shared" si="10" ref="C72:K72">+C77</f>
        <v>15822884</v>
      </c>
      <c r="D72" s="2">
        <f t="shared" si="10"/>
        <v>14429376</v>
      </c>
      <c r="E72" s="2">
        <f t="shared" si="10"/>
        <v>28223975</v>
      </c>
      <c r="F72" s="2">
        <f t="shared" si="10"/>
        <v>28228975</v>
      </c>
      <c r="G72" s="2">
        <f t="shared" si="10"/>
        <v>28228975</v>
      </c>
      <c r="H72" s="2">
        <f t="shared" si="10"/>
        <v>10732665</v>
      </c>
      <c r="I72" s="2">
        <f t="shared" si="10"/>
        <v>28897594</v>
      </c>
      <c r="J72" s="2">
        <f t="shared" si="10"/>
        <v>30111113</v>
      </c>
      <c r="K72" s="2">
        <f t="shared" si="10"/>
        <v>31438005</v>
      </c>
    </row>
    <row r="73" spans="1:11" ht="12.75" hidden="1">
      <c r="A73" s="1" t="s">
        <v>114</v>
      </c>
      <c r="B73" s="2">
        <f>+B74</f>
        <v>-7373345.333333332</v>
      </c>
      <c r="C73" s="2">
        <f aca="true" t="shared" si="11" ref="C73:K73">+(C78+C80+C81+C82)-(B78+B80+B81+B82)</f>
        <v>2234226</v>
      </c>
      <c r="D73" s="2">
        <f t="shared" si="11"/>
        <v>-3427858</v>
      </c>
      <c r="E73" s="2">
        <f t="shared" si="11"/>
        <v>48555486</v>
      </c>
      <c r="F73" s="2">
        <f>+(F78+F80+F81+F82)-(D78+D80+D81+D82)</f>
        <v>34250122</v>
      </c>
      <c r="G73" s="2">
        <f>+(G78+G80+G81+G82)-(D78+D80+D81+D82)</f>
        <v>34250122</v>
      </c>
      <c r="H73" s="2">
        <f>+(H78+H80+H81+H82)-(D78+D80+D81+D82)</f>
        <v>8475194</v>
      </c>
      <c r="I73" s="2">
        <f>+(I78+I80+I81+I82)-(E78+E80+E81+E82)</f>
        <v>17502857</v>
      </c>
      <c r="J73" s="2">
        <f t="shared" si="11"/>
        <v>4920898</v>
      </c>
      <c r="K73" s="2">
        <f t="shared" si="11"/>
        <v>-13884854</v>
      </c>
    </row>
    <row r="74" spans="1:11" ht="12.75" hidden="1">
      <c r="A74" s="1" t="s">
        <v>115</v>
      </c>
      <c r="B74" s="2">
        <f>+TREND(C74:E74)</f>
        <v>-7373345.333333332</v>
      </c>
      <c r="C74" s="2">
        <f>+C73</f>
        <v>2234226</v>
      </c>
      <c r="D74" s="2">
        <f aca="true" t="shared" si="12" ref="D74:K74">+D73</f>
        <v>-3427858</v>
      </c>
      <c r="E74" s="2">
        <f t="shared" si="12"/>
        <v>48555486</v>
      </c>
      <c r="F74" s="2">
        <f t="shared" si="12"/>
        <v>34250122</v>
      </c>
      <c r="G74" s="2">
        <f t="shared" si="12"/>
        <v>34250122</v>
      </c>
      <c r="H74" s="2">
        <f t="shared" si="12"/>
        <v>8475194</v>
      </c>
      <c r="I74" s="2">
        <f t="shared" si="12"/>
        <v>17502857</v>
      </c>
      <c r="J74" s="2">
        <f t="shared" si="12"/>
        <v>4920898</v>
      </c>
      <c r="K74" s="2">
        <f t="shared" si="12"/>
        <v>-13884854</v>
      </c>
    </row>
    <row r="75" spans="1:11" ht="12.75" hidden="1">
      <c r="A75" s="1" t="s">
        <v>116</v>
      </c>
      <c r="B75" s="2">
        <f>+B84-(((B80+B81+B78)*B70)-B79)</f>
        <v>15663603.183478776</v>
      </c>
      <c r="C75" s="2">
        <f aca="true" t="shared" si="13" ref="C75:K75">+C84-(((C80+C81+C78)*C70)-C79)</f>
        <v>8335946.457334832</v>
      </c>
      <c r="D75" s="2">
        <f t="shared" si="13"/>
        <v>537947.1394118499</v>
      </c>
      <c r="E75" s="2">
        <f t="shared" si="13"/>
        <v>115593784.02752529</v>
      </c>
      <c r="F75" s="2">
        <f t="shared" si="13"/>
        <v>-4390777.2913316935</v>
      </c>
      <c r="G75" s="2">
        <f t="shared" si="13"/>
        <v>-4390777.2913316935</v>
      </c>
      <c r="H75" s="2">
        <f t="shared" si="13"/>
        <v>22536047.165467195</v>
      </c>
      <c r="I75" s="2">
        <f t="shared" si="13"/>
        <v>44466052.5930845</v>
      </c>
      <c r="J75" s="2">
        <f t="shared" si="13"/>
        <v>51389548.813816875</v>
      </c>
      <c r="K75" s="2">
        <f t="shared" si="13"/>
        <v>16085316.911546964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16075298</v>
      </c>
      <c r="C77" s="3">
        <v>15822884</v>
      </c>
      <c r="D77" s="3">
        <v>14429376</v>
      </c>
      <c r="E77" s="3">
        <v>28223975</v>
      </c>
      <c r="F77" s="3">
        <v>28228975</v>
      </c>
      <c r="G77" s="3">
        <v>28228975</v>
      </c>
      <c r="H77" s="3">
        <v>10732665</v>
      </c>
      <c r="I77" s="3">
        <v>28897594</v>
      </c>
      <c r="J77" s="3">
        <v>30111113</v>
      </c>
      <c r="K77" s="3">
        <v>31438005</v>
      </c>
    </row>
    <row r="78" spans="1:11" ht="12.75" hidden="1">
      <c r="A78" s="1" t="s">
        <v>66</v>
      </c>
      <c r="B78" s="3">
        <v>4213</v>
      </c>
      <c r="C78" s="3">
        <v>1174138</v>
      </c>
      <c r="D78" s="3">
        <v>0</v>
      </c>
      <c r="E78" s="3">
        <v>1865454</v>
      </c>
      <c r="F78" s="3">
        <v>1865454</v>
      </c>
      <c r="G78" s="3">
        <v>1865454</v>
      </c>
      <c r="H78" s="3">
        <v>0</v>
      </c>
      <c r="I78" s="3">
        <v>1938206</v>
      </c>
      <c r="J78" s="3">
        <v>2019611</v>
      </c>
      <c r="K78" s="3">
        <v>2108473</v>
      </c>
    </row>
    <row r="79" spans="1:11" ht="12.75" hidden="1">
      <c r="A79" s="1" t="s">
        <v>67</v>
      </c>
      <c r="B79" s="3">
        <v>9948276</v>
      </c>
      <c r="C79" s="3">
        <v>6543295</v>
      </c>
      <c r="D79" s="3">
        <v>-3446843</v>
      </c>
      <c r="E79" s="3">
        <v>97421394</v>
      </c>
      <c r="F79" s="3">
        <v>-6123988</v>
      </c>
      <c r="G79" s="3">
        <v>-6123988</v>
      </c>
      <c r="H79" s="3">
        <v>20114033</v>
      </c>
      <c r="I79" s="3">
        <v>-5678462</v>
      </c>
      <c r="J79" s="3">
        <v>-6229560</v>
      </c>
      <c r="K79" s="3">
        <v>-22525439</v>
      </c>
    </row>
    <row r="80" spans="1:11" ht="12.75" hidden="1">
      <c r="A80" s="1" t="s">
        <v>68</v>
      </c>
      <c r="B80" s="3">
        <v>5467789</v>
      </c>
      <c r="C80" s="3">
        <v>5198582</v>
      </c>
      <c r="D80" s="3">
        <v>1712565</v>
      </c>
      <c r="E80" s="3">
        <v>46402572</v>
      </c>
      <c r="F80" s="3">
        <v>29671971</v>
      </c>
      <c r="G80" s="3">
        <v>29671971</v>
      </c>
      <c r="H80" s="3">
        <v>9216954</v>
      </c>
      <c r="I80" s="3">
        <v>61631809</v>
      </c>
      <c r="J80" s="3">
        <v>66182972</v>
      </c>
      <c r="K80" s="3">
        <v>51894511</v>
      </c>
    </row>
    <row r="81" spans="1:11" ht="12.75" hidden="1">
      <c r="A81" s="1" t="s">
        <v>69</v>
      </c>
      <c r="B81" s="3">
        <v>-1014693</v>
      </c>
      <c r="C81" s="3">
        <v>1431795</v>
      </c>
      <c r="D81" s="3">
        <v>2664092</v>
      </c>
      <c r="E81" s="3">
        <v>5486247</v>
      </c>
      <c r="F81" s="3">
        <v>7036654</v>
      </c>
      <c r="G81" s="3">
        <v>7036654</v>
      </c>
      <c r="H81" s="3">
        <v>3634897</v>
      </c>
      <c r="I81" s="3">
        <v>6810230</v>
      </c>
      <c r="J81" s="3">
        <v>7096260</v>
      </c>
      <c r="K81" s="3">
        <v>7408495</v>
      </c>
    </row>
    <row r="82" spans="1:11" ht="12.75" hidden="1">
      <c r="A82" s="1" t="s">
        <v>70</v>
      </c>
      <c r="B82" s="3">
        <v>1112980</v>
      </c>
      <c r="C82" s="3">
        <v>0</v>
      </c>
      <c r="D82" s="3">
        <v>0</v>
      </c>
      <c r="E82" s="3">
        <v>-822130</v>
      </c>
      <c r="F82" s="3">
        <v>52700</v>
      </c>
      <c r="G82" s="3">
        <v>52700</v>
      </c>
      <c r="H82" s="3">
        <v>0</v>
      </c>
      <c r="I82" s="3">
        <v>54755</v>
      </c>
      <c r="J82" s="3">
        <v>57055</v>
      </c>
      <c r="K82" s="3">
        <v>59565</v>
      </c>
    </row>
    <row r="83" spans="1:11" ht="12.75" hidden="1">
      <c r="A83" s="1" t="s">
        <v>71</v>
      </c>
      <c r="B83" s="3">
        <v>234184</v>
      </c>
      <c r="C83" s="3">
        <v>-2152</v>
      </c>
      <c r="D83" s="3">
        <v>-6858</v>
      </c>
      <c r="E83" s="3">
        <v>8503749</v>
      </c>
      <c r="F83" s="3">
        <v>21337505</v>
      </c>
      <c r="G83" s="3">
        <v>21337505</v>
      </c>
      <c r="H83" s="3">
        <v>3351771</v>
      </c>
      <c r="I83" s="3">
        <v>-7407389</v>
      </c>
      <c r="J83" s="3">
        <v>-9664085</v>
      </c>
      <c r="K83" s="3">
        <v>-10089252</v>
      </c>
    </row>
    <row r="84" spans="1:11" ht="12.75" hidden="1">
      <c r="A84" s="1" t="s">
        <v>72</v>
      </c>
      <c r="B84" s="3">
        <v>5780261</v>
      </c>
      <c r="C84" s="3">
        <v>1791590</v>
      </c>
      <c r="D84" s="3">
        <v>3982710</v>
      </c>
      <c r="E84" s="3">
        <v>34368296</v>
      </c>
      <c r="F84" s="3">
        <v>30890295</v>
      </c>
      <c r="G84" s="3">
        <v>30890295</v>
      </c>
      <c r="H84" s="3">
        <v>6435599</v>
      </c>
      <c r="I84" s="3">
        <v>32103779</v>
      </c>
      <c r="J84" s="3">
        <v>33452137</v>
      </c>
      <c r="K84" s="3">
        <v>18902257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27695225</v>
      </c>
      <c r="D5" s="23">
        <v>58570538</v>
      </c>
      <c r="E5" s="24">
        <v>62109063</v>
      </c>
      <c r="F5" s="6">
        <v>64283191</v>
      </c>
      <c r="G5" s="25">
        <v>64283191</v>
      </c>
      <c r="H5" s="26">
        <v>-171748</v>
      </c>
      <c r="I5" s="24">
        <v>54751746</v>
      </c>
      <c r="J5" s="6">
        <v>57051313</v>
      </c>
      <c r="K5" s="25">
        <v>59561572</v>
      </c>
    </row>
    <row r="6" spans="1:11" ht="13.5">
      <c r="A6" s="22" t="s">
        <v>18</v>
      </c>
      <c r="B6" s="6">
        <v>0</v>
      </c>
      <c r="C6" s="6">
        <v>96735936</v>
      </c>
      <c r="D6" s="23">
        <v>103996174</v>
      </c>
      <c r="E6" s="24">
        <v>121056387</v>
      </c>
      <c r="F6" s="6">
        <v>121056387</v>
      </c>
      <c r="G6" s="25">
        <v>121056387</v>
      </c>
      <c r="H6" s="26">
        <v>87477320</v>
      </c>
      <c r="I6" s="24">
        <v>98402179</v>
      </c>
      <c r="J6" s="6">
        <v>102535122</v>
      </c>
      <c r="K6" s="25">
        <v>107046669</v>
      </c>
    </row>
    <row r="7" spans="1:11" ht="13.5">
      <c r="A7" s="22" t="s">
        <v>19</v>
      </c>
      <c r="B7" s="6">
        <v>0</v>
      </c>
      <c r="C7" s="6">
        <v>1130715</v>
      </c>
      <c r="D7" s="23">
        <v>886752</v>
      </c>
      <c r="E7" s="24">
        <v>723872</v>
      </c>
      <c r="F7" s="6">
        <v>723872</v>
      </c>
      <c r="G7" s="25">
        <v>723872</v>
      </c>
      <c r="H7" s="26">
        <v>619431</v>
      </c>
      <c r="I7" s="24">
        <v>753238</v>
      </c>
      <c r="J7" s="6">
        <v>759675</v>
      </c>
      <c r="K7" s="25">
        <v>766703</v>
      </c>
    </row>
    <row r="8" spans="1:11" ht="13.5">
      <c r="A8" s="22" t="s">
        <v>20</v>
      </c>
      <c r="B8" s="6">
        <v>0</v>
      </c>
      <c r="C8" s="6">
        <v>53868468</v>
      </c>
      <c r="D8" s="23">
        <v>48895113</v>
      </c>
      <c r="E8" s="24">
        <v>52579280</v>
      </c>
      <c r="F8" s="6">
        <v>55723800</v>
      </c>
      <c r="G8" s="25">
        <v>55723800</v>
      </c>
      <c r="H8" s="26">
        <v>49791506</v>
      </c>
      <c r="I8" s="24">
        <v>53878350</v>
      </c>
      <c r="J8" s="6">
        <v>57307252</v>
      </c>
      <c r="K8" s="25">
        <v>58245402</v>
      </c>
    </row>
    <row r="9" spans="1:11" ht="13.5">
      <c r="A9" s="22" t="s">
        <v>21</v>
      </c>
      <c r="B9" s="6">
        <v>0</v>
      </c>
      <c r="C9" s="6">
        <v>2513177</v>
      </c>
      <c r="D9" s="23">
        <v>1837189</v>
      </c>
      <c r="E9" s="24">
        <v>11674243</v>
      </c>
      <c r="F9" s="6">
        <v>10240005</v>
      </c>
      <c r="G9" s="25">
        <v>10240005</v>
      </c>
      <c r="H9" s="26">
        <v>9321435</v>
      </c>
      <c r="I9" s="24">
        <v>4095727</v>
      </c>
      <c r="J9" s="6">
        <v>4217273</v>
      </c>
      <c r="K9" s="25">
        <v>4340010</v>
      </c>
    </row>
    <row r="10" spans="1:11" ht="25.5">
      <c r="A10" s="27" t="s">
        <v>105</v>
      </c>
      <c r="B10" s="28">
        <f>SUM(B5:B9)</f>
        <v>0</v>
      </c>
      <c r="C10" s="29">
        <f aca="true" t="shared" si="0" ref="C10:K10">SUM(C5:C9)</f>
        <v>181943521</v>
      </c>
      <c r="D10" s="30">
        <f t="shared" si="0"/>
        <v>214185766</v>
      </c>
      <c r="E10" s="28">
        <f t="shared" si="0"/>
        <v>248142845</v>
      </c>
      <c r="F10" s="29">
        <f t="shared" si="0"/>
        <v>252027255</v>
      </c>
      <c r="G10" s="31">
        <f t="shared" si="0"/>
        <v>252027255</v>
      </c>
      <c r="H10" s="32">
        <f t="shared" si="0"/>
        <v>147037944</v>
      </c>
      <c r="I10" s="28">
        <f t="shared" si="0"/>
        <v>211881240</v>
      </c>
      <c r="J10" s="29">
        <f t="shared" si="0"/>
        <v>221870635</v>
      </c>
      <c r="K10" s="31">
        <f t="shared" si="0"/>
        <v>229960356</v>
      </c>
    </row>
    <row r="11" spans="1:11" ht="13.5">
      <c r="A11" s="22" t="s">
        <v>22</v>
      </c>
      <c r="B11" s="6">
        <v>1951135</v>
      </c>
      <c r="C11" s="6">
        <v>72890579</v>
      </c>
      <c r="D11" s="23">
        <v>73261234</v>
      </c>
      <c r="E11" s="24">
        <v>88407928</v>
      </c>
      <c r="F11" s="6">
        <v>73144339</v>
      </c>
      <c r="G11" s="25">
        <v>73144339</v>
      </c>
      <c r="H11" s="26">
        <v>75681838</v>
      </c>
      <c r="I11" s="24">
        <v>70897484</v>
      </c>
      <c r="J11" s="6">
        <v>74400511</v>
      </c>
      <c r="K11" s="25">
        <v>77839285</v>
      </c>
    </row>
    <row r="12" spans="1:11" ht="13.5">
      <c r="A12" s="22" t="s">
        <v>23</v>
      </c>
      <c r="B12" s="6">
        <v>0</v>
      </c>
      <c r="C12" s="6">
        <v>5517383</v>
      </c>
      <c r="D12" s="23">
        <v>5477125</v>
      </c>
      <c r="E12" s="24">
        <v>5807069</v>
      </c>
      <c r="F12" s="6">
        <v>5807069</v>
      </c>
      <c r="G12" s="25">
        <v>5807069</v>
      </c>
      <c r="H12" s="26">
        <v>5057800</v>
      </c>
      <c r="I12" s="24">
        <v>5870405</v>
      </c>
      <c r="J12" s="6">
        <v>6116958</v>
      </c>
      <c r="K12" s="25">
        <v>6386112</v>
      </c>
    </row>
    <row r="13" spans="1:11" ht="13.5">
      <c r="A13" s="22" t="s">
        <v>106</v>
      </c>
      <c r="B13" s="6">
        <v>0</v>
      </c>
      <c r="C13" s="6">
        <v>31198706</v>
      </c>
      <c r="D13" s="23">
        <v>32324301</v>
      </c>
      <c r="E13" s="24">
        <v>18681622</v>
      </c>
      <c r="F13" s="6">
        <v>18681622</v>
      </c>
      <c r="G13" s="25">
        <v>18681622</v>
      </c>
      <c r="H13" s="26">
        <v>0</v>
      </c>
      <c r="I13" s="24">
        <v>24351616</v>
      </c>
      <c r="J13" s="6">
        <v>25479438</v>
      </c>
      <c r="K13" s="25">
        <v>26709907</v>
      </c>
    </row>
    <row r="14" spans="1:11" ht="13.5">
      <c r="A14" s="22" t="s">
        <v>24</v>
      </c>
      <c r="B14" s="6">
        <v>0</v>
      </c>
      <c r="C14" s="6">
        <v>16358795</v>
      </c>
      <c r="D14" s="23">
        <v>17814335</v>
      </c>
      <c r="E14" s="24">
        <v>2471286</v>
      </c>
      <c r="F14" s="6">
        <v>3672002</v>
      </c>
      <c r="G14" s="25">
        <v>3672002</v>
      </c>
      <c r="H14" s="26">
        <v>3982857</v>
      </c>
      <c r="I14" s="24">
        <v>779732</v>
      </c>
      <c r="J14" s="6">
        <v>529732</v>
      </c>
      <c r="K14" s="25">
        <v>454638</v>
      </c>
    </row>
    <row r="15" spans="1:11" ht="13.5">
      <c r="A15" s="22" t="s">
        <v>107</v>
      </c>
      <c r="B15" s="6">
        <v>0</v>
      </c>
      <c r="C15" s="6">
        <v>62241290</v>
      </c>
      <c r="D15" s="23">
        <v>60467892</v>
      </c>
      <c r="E15" s="24">
        <v>66857333</v>
      </c>
      <c r="F15" s="6">
        <v>48618038</v>
      </c>
      <c r="G15" s="25">
        <v>48618038</v>
      </c>
      <c r="H15" s="26">
        <v>65218318</v>
      </c>
      <c r="I15" s="24">
        <v>59871208</v>
      </c>
      <c r="J15" s="6">
        <v>62141534</v>
      </c>
      <c r="K15" s="25">
        <v>63025690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0</v>
      </c>
      <c r="C17" s="6">
        <v>111012599</v>
      </c>
      <c r="D17" s="23">
        <v>117034627</v>
      </c>
      <c r="E17" s="24">
        <v>65321371</v>
      </c>
      <c r="F17" s="6">
        <v>90053601</v>
      </c>
      <c r="G17" s="25">
        <v>90053601</v>
      </c>
      <c r="H17" s="26">
        <v>48467989</v>
      </c>
      <c r="I17" s="24">
        <v>48408099</v>
      </c>
      <c r="J17" s="6">
        <v>51203666</v>
      </c>
      <c r="K17" s="25">
        <v>53905163</v>
      </c>
    </row>
    <row r="18" spans="1:11" ht="13.5">
      <c r="A18" s="33" t="s">
        <v>26</v>
      </c>
      <c r="B18" s="34">
        <f>SUM(B11:B17)</f>
        <v>1951135</v>
      </c>
      <c r="C18" s="35">
        <f aca="true" t="shared" si="1" ref="C18:K18">SUM(C11:C17)</f>
        <v>299219352</v>
      </c>
      <c r="D18" s="36">
        <f t="shared" si="1"/>
        <v>306379514</v>
      </c>
      <c r="E18" s="34">
        <f t="shared" si="1"/>
        <v>247546609</v>
      </c>
      <c r="F18" s="35">
        <f t="shared" si="1"/>
        <v>239976671</v>
      </c>
      <c r="G18" s="37">
        <f t="shared" si="1"/>
        <v>239976671</v>
      </c>
      <c r="H18" s="38">
        <f t="shared" si="1"/>
        <v>198408802</v>
      </c>
      <c r="I18" s="34">
        <f t="shared" si="1"/>
        <v>210178544</v>
      </c>
      <c r="J18" s="35">
        <f t="shared" si="1"/>
        <v>219871839</v>
      </c>
      <c r="K18" s="37">
        <f t="shared" si="1"/>
        <v>228320795</v>
      </c>
    </row>
    <row r="19" spans="1:11" ht="13.5">
      <c r="A19" s="33" t="s">
        <v>27</v>
      </c>
      <c r="B19" s="39">
        <f>+B10-B18</f>
        <v>-1951135</v>
      </c>
      <c r="C19" s="40">
        <f aca="true" t="shared" si="2" ref="C19:K19">+C10-C18</f>
        <v>-117275831</v>
      </c>
      <c r="D19" s="41">
        <f t="shared" si="2"/>
        <v>-92193748</v>
      </c>
      <c r="E19" s="39">
        <f t="shared" si="2"/>
        <v>596236</v>
      </c>
      <c r="F19" s="40">
        <f t="shared" si="2"/>
        <v>12050584</v>
      </c>
      <c r="G19" s="42">
        <f t="shared" si="2"/>
        <v>12050584</v>
      </c>
      <c r="H19" s="43">
        <f t="shared" si="2"/>
        <v>-51370858</v>
      </c>
      <c r="I19" s="39">
        <f t="shared" si="2"/>
        <v>1702696</v>
      </c>
      <c r="J19" s="40">
        <f t="shared" si="2"/>
        <v>1998796</v>
      </c>
      <c r="K19" s="42">
        <f t="shared" si="2"/>
        <v>1639561</v>
      </c>
    </row>
    <row r="20" spans="1:11" ht="25.5">
      <c r="A20" s="44" t="s">
        <v>28</v>
      </c>
      <c r="B20" s="45">
        <v>0</v>
      </c>
      <c r="C20" s="46">
        <v>8555091</v>
      </c>
      <c r="D20" s="47">
        <v>11188262</v>
      </c>
      <c r="E20" s="45">
        <v>14229000</v>
      </c>
      <c r="F20" s="46">
        <v>16512200</v>
      </c>
      <c r="G20" s="48">
        <v>16512200</v>
      </c>
      <c r="H20" s="49">
        <v>1110290</v>
      </c>
      <c r="I20" s="45">
        <v>34877650</v>
      </c>
      <c r="J20" s="46">
        <v>31306750</v>
      </c>
      <c r="K20" s="48">
        <v>34835600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8651967</v>
      </c>
      <c r="F21" s="52">
        <v>8651967</v>
      </c>
      <c r="G21" s="54">
        <v>8651967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-1951135</v>
      </c>
      <c r="C22" s="58">
        <f aca="true" t="shared" si="3" ref="C22:K22">SUM(C19:C21)</f>
        <v>-108720740</v>
      </c>
      <c r="D22" s="59">
        <f t="shared" si="3"/>
        <v>-81005486</v>
      </c>
      <c r="E22" s="57">
        <f t="shared" si="3"/>
        <v>23477203</v>
      </c>
      <c r="F22" s="58">
        <f t="shared" si="3"/>
        <v>37214751</v>
      </c>
      <c r="G22" s="60">
        <f t="shared" si="3"/>
        <v>37214751</v>
      </c>
      <c r="H22" s="61">
        <f t="shared" si="3"/>
        <v>-50260568</v>
      </c>
      <c r="I22" s="57">
        <f t="shared" si="3"/>
        <v>36580346</v>
      </c>
      <c r="J22" s="58">
        <f t="shared" si="3"/>
        <v>33305546</v>
      </c>
      <c r="K22" s="60">
        <f t="shared" si="3"/>
        <v>36475161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-1951135</v>
      </c>
      <c r="C24" s="40">
        <f aca="true" t="shared" si="4" ref="C24:K24">SUM(C22:C23)</f>
        <v>-108720740</v>
      </c>
      <c r="D24" s="41">
        <f t="shared" si="4"/>
        <v>-81005486</v>
      </c>
      <c r="E24" s="39">
        <f t="shared" si="4"/>
        <v>23477203</v>
      </c>
      <c r="F24" s="40">
        <f t="shared" si="4"/>
        <v>37214751</v>
      </c>
      <c r="G24" s="42">
        <f t="shared" si="4"/>
        <v>37214751</v>
      </c>
      <c r="H24" s="43">
        <f t="shared" si="4"/>
        <v>-50260568</v>
      </c>
      <c r="I24" s="39">
        <f t="shared" si="4"/>
        <v>36580346</v>
      </c>
      <c r="J24" s="40">
        <f t="shared" si="4"/>
        <v>33305546</v>
      </c>
      <c r="K24" s="42">
        <f t="shared" si="4"/>
        <v>36475161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79376054</v>
      </c>
      <c r="C27" s="7">
        <v>93689827</v>
      </c>
      <c r="D27" s="69">
        <v>104358891</v>
      </c>
      <c r="E27" s="70">
        <v>32554280</v>
      </c>
      <c r="F27" s="7">
        <v>37111080</v>
      </c>
      <c r="G27" s="71">
        <v>37111080</v>
      </c>
      <c r="H27" s="72">
        <v>16505153</v>
      </c>
      <c r="I27" s="70">
        <v>36355250</v>
      </c>
      <c r="J27" s="7">
        <v>15000000</v>
      </c>
      <c r="K27" s="71">
        <v>17975001</v>
      </c>
    </row>
    <row r="28" spans="1:11" ht="13.5">
      <c r="A28" s="73" t="s">
        <v>33</v>
      </c>
      <c r="B28" s="6">
        <v>50607892</v>
      </c>
      <c r="C28" s="6">
        <v>93248024</v>
      </c>
      <c r="D28" s="23">
        <v>104011769</v>
      </c>
      <c r="E28" s="24">
        <v>22881000</v>
      </c>
      <c r="F28" s="6">
        <v>25164200</v>
      </c>
      <c r="G28" s="25">
        <v>25164200</v>
      </c>
      <c r="H28" s="26">
        <v>0</v>
      </c>
      <c r="I28" s="24">
        <v>34877650</v>
      </c>
      <c r="J28" s="6">
        <v>15000000</v>
      </c>
      <c r="K28" s="25">
        <v>17975000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28768162</v>
      </c>
      <c r="C31" s="6">
        <v>441803</v>
      </c>
      <c r="D31" s="23">
        <v>347122</v>
      </c>
      <c r="E31" s="24">
        <v>9673280</v>
      </c>
      <c r="F31" s="6">
        <v>11946880</v>
      </c>
      <c r="G31" s="25">
        <v>11946880</v>
      </c>
      <c r="H31" s="26">
        <v>0</v>
      </c>
      <c r="I31" s="24">
        <v>1477600</v>
      </c>
      <c r="J31" s="6">
        <v>0</v>
      </c>
      <c r="K31" s="25">
        <v>1</v>
      </c>
    </row>
    <row r="32" spans="1:11" ht="13.5">
      <c r="A32" s="33" t="s">
        <v>36</v>
      </c>
      <c r="B32" s="7">
        <f>SUM(B28:B31)</f>
        <v>79376054</v>
      </c>
      <c r="C32" s="7">
        <f aca="true" t="shared" si="5" ref="C32:K32">SUM(C28:C31)</f>
        <v>93689827</v>
      </c>
      <c r="D32" s="69">
        <f t="shared" si="5"/>
        <v>104358891</v>
      </c>
      <c r="E32" s="70">
        <f t="shared" si="5"/>
        <v>32554280</v>
      </c>
      <c r="F32" s="7">
        <f t="shared" si="5"/>
        <v>37111080</v>
      </c>
      <c r="G32" s="71">
        <f t="shared" si="5"/>
        <v>37111080</v>
      </c>
      <c r="H32" s="72">
        <f t="shared" si="5"/>
        <v>0</v>
      </c>
      <c r="I32" s="70">
        <f t="shared" si="5"/>
        <v>36355250</v>
      </c>
      <c r="J32" s="7">
        <f t="shared" si="5"/>
        <v>15000000</v>
      </c>
      <c r="K32" s="71">
        <f t="shared" si="5"/>
        <v>17975001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45471996</v>
      </c>
      <c r="C35" s="6">
        <v>44500021</v>
      </c>
      <c r="D35" s="23">
        <v>45365582</v>
      </c>
      <c r="E35" s="24">
        <v>33056061</v>
      </c>
      <c r="F35" s="6">
        <v>54363765</v>
      </c>
      <c r="G35" s="25">
        <v>54363765</v>
      </c>
      <c r="H35" s="26">
        <v>-72863085</v>
      </c>
      <c r="I35" s="24">
        <v>65392342</v>
      </c>
      <c r="J35" s="6">
        <v>68139234</v>
      </c>
      <c r="K35" s="25">
        <v>77521792</v>
      </c>
    </row>
    <row r="36" spans="1:11" ht="13.5">
      <c r="A36" s="22" t="s">
        <v>39</v>
      </c>
      <c r="B36" s="6">
        <v>765767980</v>
      </c>
      <c r="C36" s="6">
        <v>744390719</v>
      </c>
      <c r="D36" s="23">
        <v>722146583</v>
      </c>
      <c r="E36" s="24">
        <v>789734128</v>
      </c>
      <c r="F36" s="6">
        <v>794290928</v>
      </c>
      <c r="G36" s="25">
        <v>794290928</v>
      </c>
      <c r="H36" s="26">
        <v>16505153</v>
      </c>
      <c r="I36" s="24">
        <v>747498641</v>
      </c>
      <c r="J36" s="6">
        <v>758392700</v>
      </c>
      <c r="K36" s="25">
        <v>761367707</v>
      </c>
    </row>
    <row r="37" spans="1:11" ht="13.5">
      <c r="A37" s="22" t="s">
        <v>40</v>
      </c>
      <c r="B37" s="6">
        <v>210626795</v>
      </c>
      <c r="C37" s="6">
        <v>288055061</v>
      </c>
      <c r="D37" s="23">
        <v>352102150</v>
      </c>
      <c r="E37" s="24">
        <v>277929475</v>
      </c>
      <c r="F37" s="6">
        <v>44045841</v>
      </c>
      <c r="G37" s="25">
        <v>44045841</v>
      </c>
      <c r="H37" s="26">
        <v>43227222</v>
      </c>
      <c r="I37" s="24">
        <v>288489098</v>
      </c>
      <c r="J37" s="6">
        <v>248740137</v>
      </c>
      <c r="K37" s="25">
        <v>202475806</v>
      </c>
    </row>
    <row r="38" spans="1:11" ht="13.5">
      <c r="A38" s="22" t="s">
        <v>41</v>
      </c>
      <c r="B38" s="6">
        <v>32211357</v>
      </c>
      <c r="C38" s="6">
        <v>43151436</v>
      </c>
      <c r="D38" s="23">
        <v>37105491</v>
      </c>
      <c r="E38" s="24">
        <v>25800599</v>
      </c>
      <c r="F38" s="6">
        <v>25800599</v>
      </c>
      <c r="G38" s="25">
        <v>25800599</v>
      </c>
      <c r="H38" s="26">
        <v>0</v>
      </c>
      <c r="I38" s="24">
        <v>34553610</v>
      </c>
      <c r="J38" s="6">
        <v>34914842</v>
      </c>
      <c r="K38" s="25">
        <v>31602543</v>
      </c>
    </row>
    <row r="39" spans="1:11" ht="13.5">
      <c r="A39" s="22" t="s">
        <v>42</v>
      </c>
      <c r="B39" s="6">
        <v>570352959</v>
      </c>
      <c r="C39" s="6">
        <v>566404983</v>
      </c>
      <c r="D39" s="23">
        <v>459310010</v>
      </c>
      <c r="E39" s="24">
        <v>519060115</v>
      </c>
      <c r="F39" s="6">
        <v>778808253</v>
      </c>
      <c r="G39" s="25">
        <v>778808253</v>
      </c>
      <c r="H39" s="26">
        <v>-49324586</v>
      </c>
      <c r="I39" s="24">
        <v>489848275</v>
      </c>
      <c r="J39" s="6">
        <v>542876955</v>
      </c>
      <c r="K39" s="25">
        <v>604811150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30534845</v>
      </c>
      <c r="F42" s="6">
        <v>21773548</v>
      </c>
      <c r="G42" s="25">
        <v>21773548</v>
      </c>
      <c r="H42" s="26">
        <v>44201813</v>
      </c>
      <c r="I42" s="24">
        <v>17337169</v>
      </c>
      <c r="J42" s="6">
        <v>-14140986</v>
      </c>
      <c r="K42" s="25">
        <v>-10938327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-18325280</v>
      </c>
      <c r="F43" s="6">
        <v>4580155</v>
      </c>
      <c r="G43" s="25">
        <v>4580155</v>
      </c>
      <c r="H43" s="26">
        <v>0</v>
      </c>
      <c r="I43" s="24">
        <v>-36355250</v>
      </c>
      <c r="J43" s="6">
        <v>-15000000</v>
      </c>
      <c r="K43" s="25">
        <v>-17975000</v>
      </c>
    </row>
    <row r="44" spans="1:11" ht="13.5">
      <c r="A44" s="22" t="s">
        <v>46</v>
      </c>
      <c r="B44" s="6">
        <v>2261203</v>
      </c>
      <c r="C44" s="6">
        <v>32712</v>
      </c>
      <c r="D44" s="23">
        <v>118644</v>
      </c>
      <c r="E44" s="24">
        <v>-15419</v>
      </c>
      <c r="F44" s="6">
        <v>0</v>
      </c>
      <c r="G44" s="25">
        <v>0</v>
      </c>
      <c r="H44" s="26">
        <v>19104</v>
      </c>
      <c r="I44" s="24">
        <v>110269</v>
      </c>
      <c r="J44" s="6">
        <v>115343</v>
      </c>
      <c r="K44" s="25">
        <v>115401</v>
      </c>
    </row>
    <row r="45" spans="1:11" ht="13.5">
      <c r="A45" s="33" t="s">
        <v>47</v>
      </c>
      <c r="B45" s="7">
        <v>2261203</v>
      </c>
      <c r="C45" s="7">
        <v>12461105</v>
      </c>
      <c r="D45" s="69">
        <v>12266653</v>
      </c>
      <c r="E45" s="70">
        <v>22449566</v>
      </c>
      <c r="F45" s="7">
        <v>36609123</v>
      </c>
      <c r="G45" s="71">
        <v>36609123</v>
      </c>
      <c r="H45" s="72">
        <v>39943346</v>
      </c>
      <c r="I45" s="70">
        <v>-16905312</v>
      </c>
      <c r="J45" s="7">
        <v>-23193716</v>
      </c>
      <c r="K45" s="71">
        <v>-18910219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13332175</v>
      </c>
      <c r="C48" s="6">
        <v>12430393</v>
      </c>
      <c r="D48" s="23">
        <v>12150009</v>
      </c>
      <c r="E48" s="24">
        <v>8254340</v>
      </c>
      <c r="F48" s="6">
        <v>8254340</v>
      </c>
      <c r="G48" s="25">
        <v>8254340</v>
      </c>
      <c r="H48" s="26">
        <v>-6781201</v>
      </c>
      <c r="I48" s="24">
        <v>17622784</v>
      </c>
      <c r="J48" s="6">
        <v>18362967</v>
      </c>
      <c r="K48" s="25">
        <v>22916207</v>
      </c>
    </row>
    <row r="49" spans="1:11" ht="13.5">
      <c r="A49" s="22" t="s">
        <v>50</v>
      </c>
      <c r="B49" s="6">
        <f>+B75</f>
        <v>211157030</v>
      </c>
      <c r="C49" s="6">
        <f aca="true" t="shared" si="6" ref="C49:K49">+C75</f>
        <v>293632511</v>
      </c>
      <c r="D49" s="23">
        <f t="shared" si="6"/>
        <v>352081868</v>
      </c>
      <c r="E49" s="24">
        <f t="shared" si="6"/>
        <v>263432360.71033707</v>
      </c>
      <c r="F49" s="6">
        <f t="shared" si="6"/>
        <v>14607600.18682411</v>
      </c>
      <c r="G49" s="25">
        <f t="shared" si="6"/>
        <v>14607600.18682411</v>
      </c>
      <c r="H49" s="26">
        <f t="shared" si="6"/>
        <v>53989591</v>
      </c>
      <c r="I49" s="24">
        <f t="shared" si="6"/>
        <v>267648277.2080429</v>
      </c>
      <c r="J49" s="6">
        <f t="shared" si="6"/>
        <v>227016681.57542196</v>
      </c>
      <c r="K49" s="25">
        <f t="shared" si="6"/>
        <v>177414710.6377108</v>
      </c>
    </row>
    <row r="50" spans="1:11" ht="13.5">
      <c r="A50" s="33" t="s">
        <v>51</v>
      </c>
      <c r="B50" s="7">
        <f>+B48-B49</f>
        <v>-197824855</v>
      </c>
      <c r="C50" s="7">
        <f aca="true" t="shared" si="7" ref="C50:K50">+C48-C49</f>
        <v>-281202118</v>
      </c>
      <c r="D50" s="69">
        <f t="shared" si="7"/>
        <v>-339931859</v>
      </c>
      <c r="E50" s="70">
        <f t="shared" si="7"/>
        <v>-255178020.71033707</v>
      </c>
      <c r="F50" s="7">
        <f t="shared" si="7"/>
        <v>-6353260.186824109</v>
      </c>
      <c r="G50" s="71">
        <f t="shared" si="7"/>
        <v>-6353260.186824109</v>
      </c>
      <c r="H50" s="72">
        <f t="shared" si="7"/>
        <v>-60770792</v>
      </c>
      <c r="I50" s="70">
        <f t="shared" si="7"/>
        <v>-250025493.2080429</v>
      </c>
      <c r="J50" s="7">
        <f t="shared" si="7"/>
        <v>-208653714.57542196</v>
      </c>
      <c r="K50" s="71">
        <f t="shared" si="7"/>
        <v>-154498503.6377108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765767980</v>
      </c>
      <c r="C53" s="6">
        <v>744390719</v>
      </c>
      <c r="D53" s="23">
        <v>722146583</v>
      </c>
      <c r="E53" s="24">
        <v>789734128</v>
      </c>
      <c r="F53" s="6">
        <v>763071448</v>
      </c>
      <c r="G53" s="25">
        <v>763071448</v>
      </c>
      <c r="H53" s="26">
        <v>16505153</v>
      </c>
      <c r="I53" s="24">
        <v>712620991</v>
      </c>
      <c r="J53" s="6">
        <v>743392700</v>
      </c>
      <c r="K53" s="25">
        <v>743392706</v>
      </c>
    </row>
    <row r="54" spans="1:11" ht="13.5">
      <c r="A54" s="22" t="s">
        <v>54</v>
      </c>
      <c r="B54" s="6">
        <v>0</v>
      </c>
      <c r="C54" s="6">
        <v>31198706</v>
      </c>
      <c r="D54" s="23">
        <v>32324301</v>
      </c>
      <c r="E54" s="24">
        <v>18681622</v>
      </c>
      <c r="F54" s="6">
        <v>18681622</v>
      </c>
      <c r="G54" s="25">
        <v>18681622</v>
      </c>
      <c r="H54" s="26">
        <v>0</v>
      </c>
      <c r="I54" s="24">
        <v>24351616</v>
      </c>
      <c r="J54" s="6">
        <v>25479438</v>
      </c>
      <c r="K54" s="25">
        <v>26709907</v>
      </c>
    </row>
    <row r="55" spans="1:11" ht="13.5">
      <c r="A55" s="22" t="s">
        <v>55</v>
      </c>
      <c r="B55" s="6">
        <v>79376054</v>
      </c>
      <c r="C55" s="6">
        <v>93689827</v>
      </c>
      <c r="D55" s="23">
        <v>104358891</v>
      </c>
      <c r="E55" s="24">
        <v>6000000</v>
      </c>
      <c r="F55" s="6">
        <v>6000000</v>
      </c>
      <c r="G55" s="25">
        <v>6000000</v>
      </c>
      <c r="H55" s="26">
        <v>1884668</v>
      </c>
      <c r="I55" s="24">
        <v>0</v>
      </c>
      <c r="J55" s="6">
        <v>0</v>
      </c>
      <c r="K55" s="25">
        <v>1</v>
      </c>
    </row>
    <row r="56" spans="1:11" ht="13.5">
      <c r="A56" s="22" t="s">
        <v>56</v>
      </c>
      <c r="B56" s="6">
        <v>0</v>
      </c>
      <c r="C56" s="6">
        <v>0</v>
      </c>
      <c r="D56" s="23">
        <v>0</v>
      </c>
      <c r="E56" s="24">
        <v>98903933</v>
      </c>
      <c r="F56" s="6">
        <v>102403797</v>
      </c>
      <c r="G56" s="25">
        <v>102403797</v>
      </c>
      <c r="H56" s="26">
        <v>64464442</v>
      </c>
      <c r="I56" s="24">
        <v>86767210</v>
      </c>
      <c r="J56" s="6">
        <v>90498546</v>
      </c>
      <c r="K56" s="25">
        <v>92683674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12127036</v>
      </c>
      <c r="F59" s="6">
        <v>12127036</v>
      </c>
      <c r="G59" s="25">
        <v>12127036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5272887</v>
      </c>
      <c r="F60" s="6">
        <v>5272887</v>
      </c>
      <c r="G60" s="25">
        <v>5272887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0.6500000021306579</v>
      </c>
      <c r="F70" s="5">
        <f t="shared" si="8"/>
        <v>0.6773305519119016</v>
      </c>
      <c r="G70" s="5">
        <f t="shared" si="8"/>
        <v>0.6773305519119016</v>
      </c>
      <c r="H70" s="5">
        <f t="shared" si="8"/>
        <v>0</v>
      </c>
      <c r="I70" s="5">
        <f t="shared" si="8"/>
        <v>0.6707094588673557</v>
      </c>
      <c r="J70" s="5">
        <f t="shared" si="8"/>
        <v>0.670607741857247</v>
      </c>
      <c r="K70" s="5">
        <f t="shared" si="8"/>
        <v>0.6704906020905791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122028039</v>
      </c>
      <c r="F71" s="2">
        <f t="shared" si="9"/>
        <v>127660102</v>
      </c>
      <c r="G71" s="2">
        <f t="shared" si="9"/>
        <v>127660102</v>
      </c>
      <c r="H71" s="2">
        <f t="shared" si="9"/>
        <v>0</v>
      </c>
      <c r="I71" s="2">
        <f t="shared" si="9"/>
        <v>105468829</v>
      </c>
      <c r="J71" s="2">
        <f t="shared" si="9"/>
        <v>109848024</v>
      </c>
      <c r="K71" s="2">
        <f t="shared" si="9"/>
        <v>114619183</v>
      </c>
    </row>
    <row r="72" spans="1:11" ht="12.75" hidden="1">
      <c r="A72" s="1" t="s">
        <v>113</v>
      </c>
      <c r="B72" s="2">
        <f>+B77</f>
        <v>0</v>
      </c>
      <c r="C72" s="2">
        <f aca="true" t="shared" si="10" ref="C72:K72">+C77</f>
        <v>126944338</v>
      </c>
      <c r="D72" s="2">
        <f t="shared" si="10"/>
        <v>164403901</v>
      </c>
      <c r="E72" s="2">
        <f t="shared" si="10"/>
        <v>187735444</v>
      </c>
      <c r="F72" s="2">
        <f t="shared" si="10"/>
        <v>188475334</v>
      </c>
      <c r="G72" s="2">
        <f t="shared" si="10"/>
        <v>188475334</v>
      </c>
      <c r="H72" s="2">
        <f t="shared" si="10"/>
        <v>89077907</v>
      </c>
      <c r="I72" s="2">
        <f t="shared" si="10"/>
        <v>157249652</v>
      </c>
      <c r="J72" s="2">
        <f t="shared" si="10"/>
        <v>163803692</v>
      </c>
      <c r="K72" s="2">
        <f t="shared" si="10"/>
        <v>170948232</v>
      </c>
    </row>
    <row r="73" spans="1:11" ht="12.75" hidden="1">
      <c r="A73" s="1" t="s">
        <v>114</v>
      </c>
      <c r="B73" s="2">
        <f>+B74</f>
        <v>10130872.999999998</v>
      </c>
      <c r="C73" s="2">
        <f aca="true" t="shared" si="11" ref="C73:K73">+(C78+C80+C81+C82)-(B78+B80+B81+B82)</f>
        <v>6170222</v>
      </c>
      <c r="D73" s="2">
        <f t="shared" si="11"/>
        <v>7861646</v>
      </c>
      <c r="E73" s="2">
        <f t="shared" si="11"/>
        <v>-14210836</v>
      </c>
      <c r="F73" s="2">
        <f>+(F78+F80+F81+F82)-(D78+D80+D81+D82)</f>
        <v>7096868</v>
      </c>
      <c r="G73" s="2">
        <f>+(G78+G80+G81+G82)-(D78+D80+D81+D82)</f>
        <v>7096868</v>
      </c>
      <c r="H73" s="2">
        <f>+(H78+H80+H81+H82)-(D78+D80+D81+D82)</f>
        <v>-99072586</v>
      </c>
      <c r="I73" s="2">
        <f>+(I78+I80+I81+I82)-(E78+E80+E81+E82)</f>
        <v>8719012</v>
      </c>
      <c r="J73" s="2">
        <f t="shared" si="11"/>
        <v>1148418</v>
      </c>
      <c r="K73" s="2">
        <f t="shared" si="11"/>
        <v>4810769</v>
      </c>
    </row>
    <row r="74" spans="1:11" ht="12.75" hidden="1">
      <c r="A74" s="1" t="s">
        <v>115</v>
      </c>
      <c r="B74" s="2">
        <f>+TREND(C74:E74)</f>
        <v>10130872.999999998</v>
      </c>
      <c r="C74" s="2">
        <f>+C73</f>
        <v>6170222</v>
      </c>
      <c r="D74" s="2">
        <f aca="true" t="shared" si="12" ref="D74:K74">+D73</f>
        <v>7861646</v>
      </c>
      <c r="E74" s="2">
        <f t="shared" si="12"/>
        <v>-14210836</v>
      </c>
      <c r="F74" s="2">
        <f t="shared" si="12"/>
        <v>7096868</v>
      </c>
      <c r="G74" s="2">
        <f t="shared" si="12"/>
        <v>7096868</v>
      </c>
      <c r="H74" s="2">
        <f t="shared" si="12"/>
        <v>-99072586</v>
      </c>
      <c r="I74" s="2">
        <f t="shared" si="12"/>
        <v>8719012</v>
      </c>
      <c r="J74" s="2">
        <f t="shared" si="12"/>
        <v>1148418</v>
      </c>
      <c r="K74" s="2">
        <f t="shared" si="12"/>
        <v>4810769</v>
      </c>
    </row>
    <row r="75" spans="1:11" ht="12.75" hidden="1">
      <c r="A75" s="1" t="s">
        <v>116</v>
      </c>
      <c r="B75" s="2">
        <f>+B84-(((B80+B81+B78)*B70)-B79)</f>
        <v>211157030</v>
      </c>
      <c r="C75" s="2">
        <f aca="true" t="shared" si="13" ref="C75:K75">+C84-(((C80+C81+C78)*C70)-C79)</f>
        <v>293632511</v>
      </c>
      <c r="D75" s="2">
        <f t="shared" si="13"/>
        <v>352081868</v>
      </c>
      <c r="E75" s="2">
        <f t="shared" si="13"/>
        <v>263432360.71033707</v>
      </c>
      <c r="F75" s="2">
        <f t="shared" si="13"/>
        <v>14607600.18682411</v>
      </c>
      <c r="G75" s="2">
        <f t="shared" si="13"/>
        <v>14607600.18682411</v>
      </c>
      <c r="H75" s="2">
        <f t="shared" si="13"/>
        <v>53989591</v>
      </c>
      <c r="I75" s="2">
        <f t="shared" si="13"/>
        <v>267648277.2080429</v>
      </c>
      <c r="J75" s="2">
        <f t="shared" si="13"/>
        <v>227016681.57542196</v>
      </c>
      <c r="K75" s="2">
        <f t="shared" si="13"/>
        <v>177414710.6377108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0</v>
      </c>
      <c r="C77" s="3">
        <v>126944338</v>
      </c>
      <c r="D77" s="3">
        <v>164403901</v>
      </c>
      <c r="E77" s="3">
        <v>187735444</v>
      </c>
      <c r="F77" s="3">
        <v>188475334</v>
      </c>
      <c r="G77" s="3">
        <v>188475334</v>
      </c>
      <c r="H77" s="3">
        <v>89077907</v>
      </c>
      <c r="I77" s="3">
        <v>157249652</v>
      </c>
      <c r="J77" s="3">
        <v>163803692</v>
      </c>
      <c r="K77" s="3">
        <v>170948232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206210472</v>
      </c>
      <c r="C79" s="3">
        <v>277687479</v>
      </c>
      <c r="D79" s="3">
        <v>339057017</v>
      </c>
      <c r="E79" s="3">
        <v>274318747</v>
      </c>
      <c r="F79" s="3">
        <v>40435113</v>
      </c>
      <c r="G79" s="3">
        <v>40435113</v>
      </c>
      <c r="H79" s="3">
        <v>43246326</v>
      </c>
      <c r="I79" s="3">
        <v>285021653</v>
      </c>
      <c r="J79" s="3">
        <v>245154572</v>
      </c>
      <c r="K79" s="3">
        <v>198772992</v>
      </c>
    </row>
    <row r="80" spans="1:11" ht="12.75" hidden="1">
      <c r="A80" s="1" t="s">
        <v>68</v>
      </c>
      <c r="B80" s="3">
        <v>8200053</v>
      </c>
      <c r="C80" s="3">
        <v>11148311</v>
      </c>
      <c r="D80" s="3">
        <v>22443172</v>
      </c>
      <c r="E80" s="3">
        <v>11570473</v>
      </c>
      <c r="F80" s="3">
        <v>32320332</v>
      </c>
      <c r="G80" s="3">
        <v>32320332</v>
      </c>
      <c r="H80" s="3">
        <v>-60238446</v>
      </c>
      <c r="I80" s="3">
        <v>21844814</v>
      </c>
      <c r="J80" s="3">
        <v>22762292</v>
      </c>
      <c r="K80" s="3">
        <v>27321376</v>
      </c>
    </row>
    <row r="81" spans="1:11" ht="12.75" hidden="1">
      <c r="A81" s="1" t="s">
        <v>69</v>
      </c>
      <c r="B81" s="3">
        <v>10594260</v>
      </c>
      <c r="C81" s="3">
        <v>13816224</v>
      </c>
      <c r="D81" s="3">
        <v>10383009</v>
      </c>
      <c r="E81" s="3">
        <v>7044872</v>
      </c>
      <c r="F81" s="3">
        <v>7602717</v>
      </c>
      <c r="G81" s="3">
        <v>7602717</v>
      </c>
      <c r="H81" s="3">
        <v>-6007959</v>
      </c>
      <c r="I81" s="3">
        <v>5489543</v>
      </c>
      <c r="J81" s="3">
        <v>5720483</v>
      </c>
      <c r="K81" s="3">
        <v>5972168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122028039</v>
      </c>
      <c r="F83" s="3">
        <v>127660102</v>
      </c>
      <c r="G83" s="3">
        <v>127660102</v>
      </c>
      <c r="H83" s="3">
        <v>0</v>
      </c>
      <c r="I83" s="3">
        <v>105468829</v>
      </c>
      <c r="J83" s="3">
        <v>109848024</v>
      </c>
      <c r="K83" s="3">
        <v>114619183</v>
      </c>
    </row>
    <row r="84" spans="1:11" ht="12.75" hidden="1">
      <c r="A84" s="1" t="s">
        <v>72</v>
      </c>
      <c r="B84" s="3">
        <v>4946558</v>
      </c>
      <c r="C84" s="3">
        <v>15945032</v>
      </c>
      <c r="D84" s="3">
        <v>13024851</v>
      </c>
      <c r="E84" s="3">
        <v>1213588</v>
      </c>
      <c r="F84" s="3">
        <v>1213588</v>
      </c>
      <c r="G84" s="3">
        <v>1213588</v>
      </c>
      <c r="H84" s="3">
        <v>10743265</v>
      </c>
      <c r="I84" s="3">
        <v>960036</v>
      </c>
      <c r="J84" s="3">
        <v>962879</v>
      </c>
      <c r="K84" s="3">
        <v>964727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12710679</v>
      </c>
      <c r="C5" s="6">
        <v>12471002</v>
      </c>
      <c r="D5" s="23">
        <v>12850888</v>
      </c>
      <c r="E5" s="24">
        <v>20474246</v>
      </c>
      <c r="F5" s="6">
        <v>20474248</v>
      </c>
      <c r="G5" s="25">
        <v>20474248</v>
      </c>
      <c r="H5" s="26">
        <v>14568173</v>
      </c>
      <c r="I5" s="24">
        <v>21605416</v>
      </c>
      <c r="J5" s="6">
        <v>22556057</v>
      </c>
      <c r="K5" s="25">
        <v>23571078</v>
      </c>
    </row>
    <row r="6" spans="1:11" ht="13.5">
      <c r="A6" s="22" t="s">
        <v>18</v>
      </c>
      <c r="B6" s="6">
        <v>37047952</v>
      </c>
      <c r="C6" s="6">
        <v>38151425</v>
      </c>
      <c r="D6" s="23">
        <v>41315830</v>
      </c>
      <c r="E6" s="24">
        <v>54365214</v>
      </c>
      <c r="F6" s="6">
        <v>54365215</v>
      </c>
      <c r="G6" s="25">
        <v>54365215</v>
      </c>
      <c r="H6" s="26">
        <v>42138293</v>
      </c>
      <c r="I6" s="24">
        <v>69602393</v>
      </c>
      <c r="J6" s="6">
        <v>72734454</v>
      </c>
      <c r="K6" s="25">
        <v>76007504</v>
      </c>
    </row>
    <row r="7" spans="1:11" ht="13.5">
      <c r="A7" s="22" t="s">
        <v>19</v>
      </c>
      <c r="B7" s="6">
        <v>1161871</v>
      </c>
      <c r="C7" s="6">
        <v>1195089</v>
      </c>
      <c r="D7" s="23">
        <v>713061</v>
      </c>
      <c r="E7" s="24">
        <v>829089</v>
      </c>
      <c r="F7" s="6">
        <v>829089</v>
      </c>
      <c r="G7" s="25">
        <v>829089</v>
      </c>
      <c r="H7" s="26">
        <v>186635</v>
      </c>
      <c r="I7" s="24">
        <v>367780</v>
      </c>
      <c r="J7" s="6">
        <v>384330</v>
      </c>
      <c r="K7" s="25">
        <v>401625</v>
      </c>
    </row>
    <row r="8" spans="1:11" ht="13.5">
      <c r="A8" s="22" t="s">
        <v>20</v>
      </c>
      <c r="B8" s="6">
        <v>18877144</v>
      </c>
      <c r="C8" s="6">
        <v>27374628</v>
      </c>
      <c r="D8" s="23">
        <v>32321718</v>
      </c>
      <c r="E8" s="24">
        <v>28749000</v>
      </c>
      <c r="F8" s="6">
        <v>32372000</v>
      </c>
      <c r="G8" s="25">
        <v>32372000</v>
      </c>
      <c r="H8" s="26">
        <v>27608651</v>
      </c>
      <c r="I8" s="24">
        <v>30350000</v>
      </c>
      <c r="J8" s="6">
        <v>37203000</v>
      </c>
      <c r="K8" s="25">
        <v>34543000</v>
      </c>
    </row>
    <row r="9" spans="1:11" ht="13.5">
      <c r="A9" s="22" t="s">
        <v>21</v>
      </c>
      <c r="B9" s="6">
        <v>-916153</v>
      </c>
      <c r="C9" s="6">
        <v>1692316</v>
      </c>
      <c r="D9" s="23">
        <v>2686687</v>
      </c>
      <c r="E9" s="24">
        <v>9021469</v>
      </c>
      <c r="F9" s="6">
        <v>8674717</v>
      </c>
      <c r="G9" s="25">
        <v>8674717</v>
      </c>
      <c r="H9" s="26">
        <v>3377056</v>
      </c>
      <c r="I9" s="24">
        <v>6492167</v>
      </c>
      <c r="J9" s="6">
        <v>5981752</v>
      </c>
      <c r="K9" s="25">
        <v>6140663</v>
      </c>
    </row>
    <row r="10" spans="1:11" ht="25.5">
      <c r="A10" s="27" t="s">
        <v>105</v>
      </c>
      <c r="B10" s="28">
        <f>SUM(B5:B9)</f>
        <v>68881493</v>
      </c>
      <c r="C10" s="29">
        <f aca="true" t="shared" si="0" ref="C10:K10">SUM(C5:C9)</f>
        <v>80884460</v>
      </c>
      <c r="D10" s="30">
        <f t="shared" si="0"/>
        <v>89888184</v>
      </c>
      <c r="E10" s="28">
        <f t="shared" si="0"/>
        <v>113439018</v>
      </c>
      <c r="F10" s="29">
        <f t="shared" si="0"/>
        <v>116715269</v>
      </c>
      <c r="G10" s="31">
        <f t="shared" si="0"/>
        <v>116715269</v>
      </c>
      <c r="H10" s="32">
        <f t="shared" si="0"/>
        <v>87878808</v>
      </c>
      <c r="I10" s="28">
        <f t="shared" si="0"/>
        <v>128417756</v>
      </c>
      <c r="J10" s="29">
        <f t="shared" si="0"/>
        <v>138859593</v>
      </c>
      <c r="K10" s="31">
        <f t="shared" si="0"/>
        <v>140663870</v>
      </c>
    </row>
    <row r="11" spans="1:11" ht="13.5">
      <c r="A11" s="22" t="s">
        <v>22</v>
      </c>
      <c r="B11" s="6">
        <v>29199230</v>
      </c>
      <c r="C11" s="6">
        <v>31402605</v>
      </c>
      <c r="D11" s="23">
        <v>33482777</v>
      </c>
      <c r="E11" s="24">
        <v>37751605</v>
      </c>
      <c r="F11" s="6">
        <v>38494003</v>
      </c>
      <c r="G11" s="25">
        <v>38494003</v>
      </c>
      <c r="H11" s="26">
        <v>22039222</v>
      </c>
      <c r="I11" s="24">
        <v>42525200</v>
      </c>
      <c r="J11" s="6">
        <v>45003814</v>
      </c>
      <c r="K11" s="25">
        <v>47633207</v>
      </c>
    </row>
    <row r="12" spans="1:11" ht="13.5">
      <c r="A12" s="22" t="s">
        <v>23</v>
      </c>
      <c r="B12" s="6">
        <v>2309340</v>
      </c>
      <c r="C12" s="6">
        <v>2567596</v>
      </c>
      <c r="D12" s="23">
        <v>2702523</v>
      </c>
      <c r="E12" s="24">
        <v>2607550</v>
      </c>
      <c r="F12" s="6">
        <v>2607550</v>
      </c>
      <c r="G12" s="25">
        <v>2607550</v>
      </c>
      <c r="H12" s="26">
        <v>4574405</v>
      </c>
      <c r="I12" s="24">
        <v>3546917</v>
      </c>
      <c r="J12" s="6">
        <v>3702982</v>
      </c>
      <c r="K12" s="25">
        <v>3869616</v>
      </c>
    </row>
    <row r="13" spans="1:11" ht="13.5">
      <c r="A13" s="22" t="s">
        <v>106</v>
      </c>
      <c r="B13" s="6">
        <v>1615271</v>
      </c>
      <c r="C13" s="6">
        <v>19210251</v>
      </c>
      <c r="D13" s="23">
        <v>15750648</v>
      </c>
      <c r="E13" s="24">
        <v>12535184</v>
      </c>
      <c r="F13" s="6">
        <v>12535184</v>
      </c>
      <c r="G13" s="25">
        <v>12535184</v>
      </c>
      <c r="H13" s="26">
        <v>591240</v>
      </c>
      <c r="I13" s="24">
        <v>13974824</v>
      </c>
      <c r="J13" s="6">
        <v>19742206</v>
      </c>
      <c r="K13" s="25">
        <v>11174485</v>
      </c>
    </row>
    <row r="14" spans="1:11" ht="13.5">
      <c r="A14" s="22" t="s">
        <v>24</v>
      </c>
      <c r="B14" s="6">
        <v>0</v>
      </c>
      <c r="C14" s="6">
        <v>673899</v>
      </c>
      <c r="D14" s="23">
        <v>532787</v>
      </c>
      <c r="E14" s="24">
        <v>132967</v>
      </c>
      <c r="F14" s="6">
        <v>199450</v>
      </c>
      <c r="G14" s="25">
        <v>199450</v>
      </c>
      <c r="H14" s="26">
        <v>80976</v>
      </c>
      <c r="I14" s="24">
        <v>162628</v>
      </c>
      <c r="J14" s="6">
        <v>130103</v>
      </c>
      <c r="K14" s="25">
        <v>91072</v>
      </c>
    </row>
    <row r="15" spans="1:11" ht="13.5">
      <c r="A15" s="22" t="s">
        <v>107</v>
      </c>
      <c r="B15" s="6">
        <v>27356015</v>
      </c>
      <c r="C15" s="6">
        <v>17450623</v>
      </c>
      <c r="D15" s="23">
        <v>21637033</v>
      </c>
      <c r="E15" s="24">
        <v>23332448</v>
      </c>
      <c r="F15" s="6">
        <v>24106005</v>
      </c>
      <c r="G15" s="25">
        <v>24106005</v>
      </c>
      <c r="H15" s="26">
        <v>12128376</v>
      </c>
      <c r="I15" s="24">
        <v>28544245</v>
      </c>
      <c r="J15" s="6">
        <v>29117410</v>
      </c>
      <c r="K15" s="25">
        <v>30582028</v>
      </c>
    </row>
    <row r="16" spans="1:11" ht="13.5">
      <c r="A16" s="22" t="s">
        <v>20</v>
      </c>
      <c r="B16" s="6">
        <v>2493704</v>
      </c>
      <c r="C16" s="6">
        <v>0</v>
      </c>
      <c r="D16" s="23">
        <v>0</v>
      </c>
      <c r="E16" s="24">
        <v>0</v>
      </c>
      <c r="F16" s="6">
        <v>150000</v>
      </c>
      <c r="G16" s="25">
        <v>150000</v>
      </c>
      <c r="H16" s="26">
        <v>95007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85256736</v>
      </c>
      <c r="C17" s="6">
        <v>31646499</v>
      </c>
      <c r="D17" s="23">
        <v>30667147</v>
      </c>
      <c r="E17" s="24">
        <v>36929940</v>
      </c>
      <c r="F17" s="6">
        <v>38295443</v>
      </c>
      <c r="G17" s="25">
        <v>38295443</v>
      </c>
      <c r="H17" s="26">
        <v>20814868</v>
      </c>
      <c r="I17" s="24">
        <v>37555070</v>
      </c>
      <c r="J17" s="6">
        <v>38618776</v>
      </c>
      <c r="K17" s="25">
        <v>39828046</v>
      </c>
    </row>
    <row r="18" spans="1:11" ht="13.5">
      <c r="A18" s="33" t="s">
        <v>26</v>
      </c>
      <c r="B18" s="34">
        <f>SUM(B11:B17)</f>
        <v>148230296</v>
      </c>
      <c r="C18" s="35">
        <f aca="true" t="shared" si="1" ref="C18:K18">SUM(C11:C17)</f>
        <v>102951473</v>
      </c>
      <c r="D18" s="36">
        <f t="shared" si="1"/>
        <v>104772915</v>
      </c>
      <c r="E18" s="34">
        <f t="shared" si="1"/>
        <v>113289694</v>
      </c>
      <c r="F18" s="35">
        <f t="shared" si="1"/>
        <v>116387635</v>
      </c>
      <c r="G18" s="37">
        <f t="shared" si="1"/>
        <v>116387635</v>
      </c>
      <c r="H18" s="38">
        <f t="shared" si="1"/>
        <v>60324094</v>
      </c>
      <c r="I18" s="34">
        <f t="shared" si="1"/>
        <v>126308884</v>
      </c>
      <c r="J18" s="35">
        <f t="shared" si="1"/>
        <v>136315291</v>
      </c>
      <c r="K18" s="37">
        <f t="shared" si="1"/>
        <v>133178454</v>
      </c>
    </row>
    <row r="19" spans="1:11" ht="13.5">
      <c r="A19" s="33" t="s">
        <v>27</v>
      </c>
      <c r="B19" s="39">
        <f>+B10-B18</f>
        <v>-79348803</v>
      </c>
      <c r="C19" s="40">
        <f aca="true" t="shared" si="2" ref="C19:K19">+C10-C18</f>
        <v>-22067013</v>
      </c>
      <c r="D19" s="41">
        <f t="shared" si="2"/>
        <v>-14884731</v>
      </c>
      <c r="E19" s="39">
        <f t="shared" si="2"/>
        <v>149324</v>
      </c>
      <c r="F19" s="40">
        <f t="shared" si="2"/>
        <v>327634</v>
      </c>
      <c r="G19" s="42">
        <f t="shared" si="2"/>
        <v>327634</v>
      </c>
      <c r="H19" s="43">
        <f t="shared" si="2"/>
        <v>27554714</v>
      </c>
      <c r="I19" s="39">
        <f t="shared" si="2"/>
        <v>2108872</v>
      </c>
      <c r="J19" s="40">
        <f t="shared" si="2"/>
        <v>2544302</v>
      </c>
      <c r="K19" s="42">
        <f t="shared" si="2"/>
        <v>7485416</v>
      </c>
    </row>
    <row r="20" spans="1:11" ht="25.5">
      <c r="A20" s="44" t="s">
        <v>28</v>
      </c>
      <c r="B20" s="45">
        <v>24771004</v>
      </c>
      <c r="C20" s="46">
        <v>43288463</v>
      </c>
      <c r="D20" s="47">
        <v>24195529</v>
      </c>
      <c r="E20" s="45">
        <v>18020000</v>
      </c>
      <c r="F20" s="46">
        <v>21845438</v>
      </c>
      <c r="G20" s="48">
        <v>21845438</v>
      </c>
      <c r="H20" s="49">
        <v>0</v>
      </c>
      <c r="I20" s="45">
        <v>90594000</v>
      </c>
      <c r="J20" s="46">
        <v>133612000</v>
      </c>
      <c r="K20" s="48">
        <v>160462000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-54577799</v>
      </c>
      <c r="C22" s="58">
        <f aca="true" t="shared" si="3" ref="C22:K22">SUM(C19:C21)</f>
        <v>21221450</v>
      </c>
      <c r="D22" s="59">
        <f t="shared" si="3"/>
        <v>9310798</v>
      </c>
      <c r="E22" s="57">
        <f t="shared" si="3"/>
        <v>18169324</v>
      </c>
      <c r="F22" s="58">
        <f t="shared" si="3"/>
        <v>22173072</v>
      </c>
      <c r="G22" s="60">
        <f t="shared" si="3"/>
        <v>22173072</v>
      </c>
      <c r="H22" s="61">
        <f t="shared" si="3"/>
        <v>27554714</v>
      </c>
      <c r="I22" s="57">
        <f t="shared" si="3"/>
        <v>92702872</v>
      </c>
      <c r="J22" s="58">
        <f t="shared" si="3"/>
        <v>136156302</v>
      </c>
      <c r="K22" s="60">
        <f t="shared" si="3"/>
        <v>167947416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-54577799</v>
      </c>
      <c r="C24" s="40">
        <f aca="true" t="shared" si="4" ref="C24:K24">SUM(C22:C23)</f>
        <v>21221450</v>
      </c>
      <c r="D24" s="41">
        <f t="shared" si="4"/>
        <v>9310798</v>
      </c>
      <c r="E24" s="39">
        <f t="shared" si="4"/>
        <v>18169324</v>
      </c>
      <c r="F24" s="40">
        <f t="shared" si="4"/>
        <v>22173072</v>
      </c>
      <c r="G24" s="42">
        <f t="shared" si="4"/>
        <v>22173072</v>
      </c>
      <c r="H24" s="43">
        <f t="shared" si="4"/>
        <v>27554714</v>
      </c>
      <c r="I24" s="39">
        <f t="shared" si="4"/>
        <v>92702872</v>
      </c>
      <c r="J24" s="40">
        <f t="shared" si="4"/>
        <v>136156302</v>
      </c>
      <c r="K24" s="42">
        <f t="shared" si="4"/>
        <v>167947416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-13827778</v>
      </c>
      <c r="C27" s="7">
        <v>457528</v>
      </c>
      <c r="D27" s="69">
        <v>1978955</v>
      </c>
      <c r="E27" s="70">
        <v>22659000</v>
      </c>
      <c r="F27" s="7">
        <v>26584438</v>
      </c>
      <c r="G27" s="71">
        <v>26584438</v>
      </c>
      <c r="H27" s="72">
        <v>40245536</v>
      </c>
      <c r="I27" s="70">
        <v>93564439</v>
      </c>
      <c r="J27" s="7">
        <v>131920300</v>
      </c>
      <c r="K27" s="71">
        <v>157816546</v>
      </c>
    </row>
    <row r="28" spans="1:11" ht="13.5">
      <c r="A28" s="73" t="s">
        <v>33</v>
      </c>
      <c r="B28" s="6">
        <v>-18197732</v>
      </c>
      <c r="C28" s="6">
        <v>0</v>
      </c>
      <c r="D28" s="23">
        <v>1019718</v>
      </c>
      <c r="E28" s="24">
        <v>18020000</v>
      </c>
      <c r="F28" s="6">
        <v>21845438</v>
      </c>
      <c r="G28" s="25">
        <v>21845438</v>
      </c>
      <c r="H28" s="26">
        <v>0</v>
      </c>
      <c r="I28" s="24">
        <v>90594000</v>
      </c>
      <c r="J28" s="6">
        <v>131612000</v>
      </c>
      <c r="K28" s="25">
        <v>157462000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-59869</v>
      </c>
      <c r="C31" s="6">
        <v>44643</v>
      </c>
      <c r="D31" s="23">
        <v>701987</v>
      </c>
      <c r="E31" s="24">
        <v>3639000</v>
      </c>
      <c r="F31" s="6">
        <v>4739000</v>
      </c>
      <c r="G31" s="25">
        <v>4739000</v>
      </c>
      <c r="H31" s="26">
        <v>0</v>
      </c>
      <c r="I31" s="24">
        <v>2970439</v>
      </c>
      <c r="J31" s="6">
        <v>308300</v>
      </c>
      <c r="K31" s="25">
        <v>354546</v>
      </c>
    </row>
    <row r="32" spans="1:11" ht="13.5">
      <c r="A32" s="33" t="s">
        <v>36</v>
      </c>
      <c r="B32" s="7">
        <f>SUM(B28:B31)</f>
        <v>-18257601</v>
      </c>
      <c r="C32" s="7">
        <f aca="true" t="shared" si="5" ref="C32:K32">SUM(C28:C31)</f>
        <v>44643</v>
      </c>
      <c r="D32" s="69">
        <f t="shared" si="5"/>
        <v>1721705</v>
      </c>
      <c r="E32" s="70">
        <f t="shared" si="5"/>
        <v>21659000</v>
      </c>
      <c r="F32" s="7">
        <f t="shared" si="5"/>
        <v>26584438</v>
      </c>
      <c r="G32" s="71">
        <f t="shared" si="5"/>
        <v>26584438</v>
      </c>
      <c r="H32" s="72">
        <f t="shared" si="5"/>
        <v>0</v>
      </c>
      <c r="I32" s="70">
        <f t="shared" si="5"/>
        <v>93564439</v>
      </c>
      <c r="J32" s="7">
        <f t="shared" si="5"/>
        <v>131920300</v>
      </c>
      <c r="K32" s="71">
        <f t="shared" si="5"/>
        <v>157816546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46822410</v>
      </c>
      <c r="C35" s="6">
        <v>-5345157</v>
      </c>
      <c r="D35" s="23">
        <v>15694001</v>
      </c>
      <c r="E35" s="24">
        <v>2530324</v>
      </c>
      <c r="F35" s="6">
        <v>148873630</v>
      </c>
      <c r="G35" s="25">
        <v>148873630</v>
      </c>
      <c r="H35" s="26">
        <v>42519318</v>
      </c>
      <c r="I35" s="24">
        <v>53852001</v>
      </c>
      <c r="J35" s="6">
        <v>127940092</v>
      </c>
      <c r="K35" s="25">
        <v>141144596</v>
      </c>
    </row>
    <row r="36" spans="1:11" ht="13.5">
      <c r="A36" s="22" t="s">
        <v>39</v>
      </c>
      <c r="B36" s="6">
        <v>82708126</v>
      </c>
      <c r="C36" s="6">
        <v>30090545</v>
      </c>
      <c r="D36" s="23">
        <v>10708619</v>
      </c>
      <c r="E36" s="24">
        <v>22659000</v>
      </c>
      <c r="F36" s="6">
        <v>26584438</v>
      </c>
      <c r="G36" s="25">
        <v>26584438</v>
      </c>
      <c r="H36" s="26">
        <v>40969811</v>
      </c>
      <c r="I36" s="24">
        <v>465677721</v>
      </c>
      <c r="J36" s="6">
        <v>519050266</v>
      </c>
      <c r="K36" s="25">
        <v>561521847</v>
      </c>
    </row>
    <row r="37" spans="1:11" ht="13.5">
      <c r="A37" s="22" t="s">
        <v>40</v>
      </c>
      <c r="B37" s="6">
        <v>18344684</v>
      </c>
      <c r="C37" s="6">
        <v>632895</v>
      </c>
      <c r="D37" s="23">
        <v>295976</v>
      </c>
      <c r="E37" s="24">
        <v>7020000</v>
      </c>
      <c r="F37" s="6">
        <v>-42683948</v>
      </c>
      <c r="G37" s="25">
        <v>-42683948</v>
      </c>
      <c r="H37" s="26">
        <v>56448970</v>
      </c>
      <c r="I37" s="24">
        <v>35800662</v>
      </c>
      <c r="J37" s="6">
        <v>33177845</v>
      </c>
      <c r="K37" s="25">
        <v>34615813</v>
      </c>
    </row>
    <row r="38" spans="1:11" ht="13.5">
      <c r="A38" s="22" t="s">
        <v>41</v>
      </c>
      <c r="B38" s="6">
        <v>1661044</v>
      </c>
      <c r="C38" s="6">
        <v>2246617</v>
      </c>
      <c r="D38" s="23">
        <v>-3799700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164102594</v>
      </c>
      <c r="C39" s="6">
        <v>644422</v>
      </c>
      <c r="D39" s="23">
        <v>20595539</v>
      </c>
      <c r="E39" s="24">
        <v>0</v>
      </c>
      <c r="F39" s="6">
        <v>195968944</v>
      </c>
      <c r="G39" s="25">
        <v>195968944</v>
      </c>
      <c r="H39" s="26">
        <v>-514555</v>
      </c>
      <c r="I39" s="24">
        <v>391026188</v>
      </c>
      <c r="J39" s="6">
        <v>477656211</v>
      </c>
      <c r="K39" s="25">
        <v>500103214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760229</v>
      </c>
      <c r="C42" s="6">
        <v>-44408</v>
      </c>
      <c r="D42" s="23">
        <v>1343840</v>
      </c>
      <c r="E42" s="24">
        <v>121654203</v>
      </c>
      <c r="F42" s="6">
        <v>35210583</v>
      </c>
      <c r="G42" s="25">
        <v>35210583</v>
      </c>
      <c r="H42" s="26">
        <v>575529</v>
      </c>
      <c r="I42" s="24">
        <v>97360070</v>
      </c>
      <c r="J42" s="6">
        <v>139094457</v>
      </c>
      <c r="K42" s="25">
        <v>165825768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-21207640</v>
      </c>
      <c r="F43" s="6">
        <v>-26133078</v>
      </c>
      <c r="G43" s="25">
        <v>-26133078</v>
      </c>
      <c r="H43" s="26">
        <v>-128919</v>
      </c>
      <c r="I43" s="24">
        <v>-93564439</v>
      </c>
      <c r="J43" s="6">
        <v>-131920300</v>
      </c>
      <c r="K43" s="25">
        <v>-157816546</v>
      </c>
    </row>
    <row r="44" spans="1:11" ht="13.5">
      <c r="A44" s="22" t="s">
        <v>46</v>
      </c>
      <c r="B44" s="6">
        <v>74257</v>
      </c>
      <c r="C44" s="6">
        <v>9137</v>
      </c>
      <c r="D44" s="23">
        <v>-137240</v>
      </c>
      <c r="E44" s="24">
        <v>53846</v>
      </c>
      <c r="F44" s="6">
        <v>53846</v>
      </c>
      <c r="G44" s="25">
        <v>53846</v>
      </c>
      <c r="H44" s="26">
        <v>-16119</v>
      </c>
      <c r="I44" s="24">
        <v>1524827</v>
      </c>
      <c r="J44" s="6">
        <v>59471</v>
      </c>
      <c r="K44" s="25">
        <v>66544</v>
      </c>
    </row>
    <row r="45" spans="1:11" ht="13.5">
      <c r="A45" s="33" t="s">
        <v>47</v>
      </c>
      <c r="B45" s="7">
        <v>-4812784</v>
      </c>
      <c r="C45" s="7">
        <v>-35271</v>
      </c>
      <c r="D45" s="69">
        <v>1206600</v>
      </c>
      <c r="E45" s="70">
        <v>100500409</v>
      </c>
      <c r="F45" s="7">
        <v>9131351</v>
      </c>
      <c r="G45" s="71">
        <v>9131351</v>
      </c>
      <c r="H45" s="72">
        <v>434522</v>
      </c>
      <c r="I45" s="70">
        <v>5320458</v>
      </c>
      <c r="J45" s="7">
        <v>7233628</v>
      </c>
      <c r="K45" s="71">
        <v>8075766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-3509567</v>
      </c>
      <c r="C48" s="6">
        <v>-2353915</v>
      </c>
      <c r="D48" s="23">
        <v>-7496002</v>
      </c>
      <c r="E48" s="24">
        <v>-6662678</v>
      </c>
      <c r="F48" s="6">
        <v>-12969807</v>
      </c>
      <c r="G48" s="25">
        <v>-12969807</v>
      </c>
      <c r="H48" s="26">
        <v>22885116</v>
      </c>
      <c r="I48" s="24">
        <v>21438584</v>
      </c>
      <c r="J48" s="6">
        <v>29251100</v>
      </c>
      <c r="K48" s="25">
        <v>37918011</v>
      </c>
    </row>
    <row r="49" spans="1:11" ht="13.5">
      <c r="A49" s="22" t="s">
        <v>50</v>
      </c>
      <c r="B49" s="6">
        <f>+B75</f>
        <v>23567452.27975892</v>
      </c>
      <c r="C49" s="6">
        <f aca="true" t="shared" si="6" ref="C49:K49">+C75</f>
        <v>6561377</v>
      </c>
      <c r="D49" s="23">
        <f t="shared" si="6"/>
        <v>8004544.119536535</v>
      </c>
      <c r="E49" s="24">
        <f t="shared" si="6"/>
        <v>5466144.413552348</v>
      </c>
      <c r="F49" s="6">
        <f t="shared" si="6"/>
        <v>-177621629.7377302</v>
      </c>
      <c r="G49" s="25">
        <f t="shared" si="6"/>
        <v>-177621629.7377302</v>
      </c>
      <c r="H49" s="26">
        <f t="shared" si="6"/>
        <v>133708445.7677253</v>
      </c>
      <c r="I49" s="24">
        <f t="shared" si="6"/>
        <v>10780426.299282126</v>
      </c>
      <c r="J49" s="6">
        <f t="shared" si="6"/>
        <v>-49714882.97644581</v>
      </c>
      <c r="K49" s="25">
        <f t="shared" si="6"/>
        <v>-52288119.20753564</v>
      </c>
    </row>
    <row r="50" spans="1:11" ht="13.5">
      <c r="A50" s="33" t="s">
        <v>51</v>
      </c>
      <c r="B50" s="7">
        <f>+B48-B49</f>
        <v>-27077019.27975892</v>
      </c>
      <c r="C50" s="7">
        <f aca="true" t="shared" si="7" ref="C50:K50">+C48-C49</f>
        <v>-8915292</v>
      </c>
      <c r="D50" s="69">
        <f t="shared" si="7"/>
        <v>-15500546.119536534</v>
      </c>
      <c r="E50" s="70">
        <f t="shared" si="7"/>
        <v>-12128822.413552348</v>
      </c>
      <c r="F50" s="7">
        <f t="shared" si="7"/>
        <v>164651822.7377302</v>
      </c>
      <c r="G50" s="71">
        <f t="shared" si="7"/>
        <v>164651822.7377302</v>
      </c>
      <c r="H50" s="72">
        <f t="shared" si="7"/>
        <v>-110823329.7677253</v>
      </c>
      <c r="I50" s="70">
        <f t="shared" si="7"/>
        <v>10658157.700717874</v>
      </c>
      <c r="J50" s="7">
        <f t="shared" si="7"/>
        <v>78965982.97644581</v>
      </c>
      <c r="K50" s="71">
        <f t="shared" si="7"/>
        <v>90206130.20753564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32373128</v>
      </c>
      <c r="C53" s="6">
        <v>-7917569</v>
      </c>
      <c r="D53" s="23">
        <v>56732053</v>
      </c>
      <c r="E53" s="24">
        <v>22659000</v>
      </c>
      <c r="F53" s="6">
        <v>26584438</v>
      </c>
      <c r="G53" s="25">
        <v>26584438</v>
      </c>
      <c r="H53" s="26">
        <v>40969811</v>
      </c>
      <c r="I53" s="24">
        <v>403310721</v>
      </c>
      <c r="J53" s="6">
        <v>413948266</v>
      </c>
      <c r="K53" s="25">
        <v>428712847</v>
      </c>
    </row>
    <row r="54" spans="1:11" ht="13.5">
      <c r="A54" s="22" t="s">
        <v>54</v>
      </c>
      <c r="B54" s="6">
        <v>0</v>
      </c>
      <c r="C54" s="6">
        <v>19210251</v>
      </c>
      <c r="D54" s="23">
        <v>15750648</v>
      </c>
      <c r="E54" s="24">
        <v>12535184</v>
      </c>
      <c r="F54" s="6">
        <v>12535184</v>
      </c>
      <c r="G54" s="25">
        <v>12535184</v>
      </c>
      <c r="H54" s="26">
        <v>591240</v>
      </c>
      <c r="I54" s="24">
        <v>13974824</v>
      </c>
      <c r="J54" s="6">
        <v>19742206</v>
      </c>
      <c r="K54" s="25">
        <v>11174485</v>
      </c>
    </row>
    <row r="55" spans="1:11" ht="13.5">
      <c r="A55" s="22" t="s">
        <v>55</v>
      </c>
      <c r="B55" s="6">
        <v>-14093949</v>
      </c>
      <c r="C55" s="6">
        <v>0</v>
      </c>
      <c r="D55" s="23">
        <v>2527533</v>
      </c>
      <c r="E55" s="24">
        <v>10000000</v>
      </c>
      <c r="F55" s="6">
        <v>8200000</v>
      </c>
      <c r="G55" s="25">
        <v>8200000</v>
      </c>
      <c r="H55" s="26">
        <v>14003765</v>
      </c>
      <c r="I55" s="24">
        <v>5000000</v>
      </c>
      <c r="J55" s="6">
        <v>12000000</v>
      </c>
      <c r="K55" s="25">
        <v>12975000</v>
      </c>
    </row>
    <row r="56" spans="1:11" ht="13.5">
      <c r="A56" s="22" t="s">
        <v>56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0.015559435009796114</v>
      </c>
      <c r="C70" s="5">
        <f aca="true" t="shared" si="8" ref="C70:K70">IF(ISERROR(C71/C72),0,(C71/C72))</f>
        <v>0</v>
      </c>
      <c r="D70" s="5">
        <f t="shared" si="8"/>
        <v>0.026567035153180554</v>
      </c>
      <c r="E70" s="5">
        <f t="shared" si="8"/>
        <v>0.9326502470517958</v>
      </c>
      <c r="F70" s="5">
        <f t="shared" si="8"/>
        <v>0.9768197380640785</v>
      </c>
      <c r="G70" s="5">
        <f t="shared" si="8"/>
        <v>0.9768197380640785</v>
      </c>
      <c r="H70" s="5">
        <f t="shared" si="8"/>
        <v>0.010094591997063437</v>
      </c>
      <c r="I70" s="5">
        <f t="shared" si="8"/>
        <v>0.8808472392796158</v>
      </c>
      <c r="J70" s="5">
        <f t="shared" si="8"/>
        <v>0.877167413346805</v>
      </c>
      <c r="K70" s="5">
        <f t="shared" si="8"/>
        <v>0.8770278442607309</v>
      </c>
    </row>
    <row r="71" spans="1:11" ht="12.75" hidden="1">
      <c r="A71" s="1" t="s">
        <v>112</v>
      </c>
      <c r="B71" s="2">
        <f>+B83</f>
        <v>760229</v>
      </c>
      <c r="C71" s="2">
        <f aca="true" t="shared" si="9" ref="C71:K71">+C83</f>
        <v>0</v>
      </c>
      <c r="D71" s="2">
        <f t="shared" si="9"/>
        <v>1466840</v>
      </c>
      <c r="E71" s="2">
        <f t="shared" si="9"/>
        <v>75885203</v>
      </c>
      <c r="F71" s="2">
        <f t="shared" si="9"/>
        <v>78740937</v>
      </c>
      <c r="G71" s="2">
        <f t="shared" si="9"/>
        <v>78740937</v>
      </c>
      <c r="H71" s="2">
        <f t="shared" si="9"/>
        <v>575529</v>
      </c>
      <c r="I71" s="2">
        <f t="shared" si="9"/>
        <v>84278243</v>
      </c>
      <c r="J71" s="2">
        <f t="shared" si="9"/>
        <v>87486277</v>
      </c>
      <c r="K71" s="2">
        <f t="shared" si="9"/>
        <v>91311968</v>
      </c>
    </row>
    <row r="72" spans="1:11" ht="12.75" hidden="1">
      <c r="A72" s="1" t="s">
        <v>113</v>
      </c>
      <c r="B72" s="2">
        <f>+B77</f>
        <v>48859679</v>
      </c>
      <c r="C72" s="2">
        <f aca="true" t="shared" si="10" ref="C72:K72">+C77</f>
        <v>51864546</v>
      </c>
      <c r="D72" s="2">
        <f t="shared" si="10"/>
        <v>55212785</v>
      </c>
      <c r="E72" s="2">
        <f t="shared" si="10"/>
        <v>81365124</v>
      </c>
      <c r="F72" s="2">
        <f t="shared" si="10"/>
        <v>80609486</v>
      </c>
      <c r="G72" s="2">
        <f t="shared" si="10"/>
        <v>80609486</v>
      </c>
      <c r="H72" s="2">
        <f t="shared" si="10"/>
        <v>57013597</v>
      </c>
      <c r="I72" s="2">
        <f t="shared" si="10"/>
        <v>95678614</v>
      </c>
      <c r="J72" s="2">
        <f t="shared" si="10"/>
        <v>99737263</v>
      </c>
      <c r="K72" s="2">
        <f t="shared" si="10"/>
        <v>104115244</v>
      </c>
    </row>
    <row r="73" spans="1:11" ht="12.75" hidden="1">
      <c r="A73" s="1" t="s">
        <v>114</v>
      </c>
      <c r="B73" s="2">
        <f>+B74</f>
        <v>-31294451.66666667</v>
      </c>
      <c r="C73" s="2">
        <f aca="true" t="shared" si="11" ref="C73:K73">+(C78+C80+C81+C82)-(B78+B80+B81+B82)</f>
        <v>-52006563</v>
      </c>
      <c r="D73" s="2">
        <f t="shared" si="11"/>
        <v>28105170</v>
      </c>
      <c r="E73" s="2">
        <f t="shared" si="11"/>
        <v>-16055765</v>
      </c>
      <c r="F73" s="2">
        <f>+(F78+F80+F81+F82)-(D78+D80+D81+D82)</f>
        <v>136594670</v>
      </c>
      <c r="G73" s="2">
        <f>+(G78+G80+G81+G82)-(D78+D80+D81+D82)</f>
        <v>136594670</v>
      </c>
      <c r="H73" s="2">
        <f>+(H78+H80+H81+H82)-(D78+D80+D81+D82)</f>
        <v>-5637253</v>
      </c>
      <c r="I73" s="2">
        <f>+(I78+I80+I81+I82)-(E78+E80+E81+E82)</f>
        <v>18088005</v>
      </c>
      <c r="J73" s="2">
        <f t="shared" si="11"/>
        <v>66050049</v>
      </c>
      <c r="K73" s="2">
        <f t="shared" si="11"/>
        <v>4541269</v>
      </c>
    </row>
    <row r="74" spans="1:11" ht="12.75" hidden="1">
      <c r="A74" s="1" t="s">
        <v>115</v>
      </c>
      <c r="B74" s="2">
        <f>+TREND(C74:E74)</f>
        <v>-31294451.66666667</v>
      </c>
      <c r="C74" s="2">
        <f>+C73</f>
        <v>-52006563</v>
      </c>
      <c r="D74" s="2">
        <f aca="true" t="shared" si="12" ref="D74:K74">+D73</f>
        <v>28105170</v>
      </c>
      <c r="E74" s="2">
        <f t="shared" si="12"/>
        <v>-16055765</v>
      </c>
      <c r="F74" s="2">
        <f t="shared" si="12"/>
        <v>136594670</v>
      </c>
      <c r="G74" s="2">
        <f t="shared" si="12"/>
        <v>136594670</v>
      </c>
      <c r="H74" s="2">
        <f t="shared" si="12"/>
        <v>-5637253</v>
      </c>
      <c r="I74" s="2">
        <f t="shared" si="12"/>
        <v>18088005</v>
      </c>
      <c r="J74" s="2">
        <f t="shared" si="12"/>
        <v>66050049</v>
      </c>
      <c r="K74" s="2">
        <f t="shared" si="12"/>
        <v>4541269</v>
      </c>
    </row>
    <row r="75" spans="1:11" ht="12.75" hidden="1">
      <c r="A75" s="1" t="s">
        <v>116</v>
      </c>
      <c r="B75" s="2">
        <f>+B84-(((B80+B81+B78)*B70)-B79)</f>
        <v>23567452.27975892</v>
      </c>
      <c r="C75" s="2">
        <f aca="true" t="shared" si="13" ref="C75:K75">+C84-(((C80+C81+C78)*C70)-C79)</f>
        <v>6561377</v>
      </c>
      <c r="D75" s="2">
        <f t="shared" si="13"/>
        <v>8004544.119536535</v>
      </c>
      <c r="E75" s="2">
        <f t="shared" si="13"/>
        <v>5466144.413552348</v>
      </c>
      <c r="F75" s="2">
        <f t="shared" si="13"/>
        <v>-177621629.7377302</v>
      </c>
      <c r="G75" s="2">
        <f t="shared" si="13"/>
        <v>-177621629.7377302</v>
      </c>
      <c r="H75" s="2">
        <f t="shared" si="13"/>
        <v>133708445.7677253</v>
      </c>
      <c r="I75" s="2">
        <f t="shared" si="13"/>
        <v>10780426.299282126</v>
      </c>
      <c r="J75" s="2">
        <f t="shared" si="13"/>
        <v>-49714882.97644581</v>
      </c>
      <c r="K75" s="2">
        <f t="shared" si="13"/>
        <v>-52288119.20753564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48859679</v>
      </c>
      <c r="C77" s="3">
        <v>51864546</v>
      </c>
      <c r="D77" s="3">
        <v>55212785</v>
      </c>
      <c r="E77" s="3">
        <v>81365124</v>
      </c>
      <c r="F77" s="3">
        <v>80609486</v>
      </c>
      <c r="G77" s="3">
        <v>80609486</v>
      </c>
      <c r="H77" s="3">
        <v>57013597</v>
      </c>
      <c r="I77" s="3">
        <v>95678614</v>
      </c>
      <c r="J77" s="3">
        <v>99737263</v>
      </c>
      <c r="K77" s="3">
        <v>104115244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16912602</v>
      </c>
      <c r="C79" s="3">
        <v>611853</v>
      </c>
      <c r="D79" s="3">
        <v>975336</v>
      </c>
      <c r="E79" s="3">
        <v>7020000</v>
      </c>
      <c r="F79" s="3">
        <v>-42683948</v>
      </c>
      <c r="G79" s="3">
        <v>-42683948</v>
      </c>
      <c r="H79" s="3">
        <v>56432851</v>
      </c>
      <c r="I79" s="3">
        <v>34275835</v>
      </c>
      <c r="J79" s="3">
        <v>31593547</v>
      </c>
      <c r="K79" s="3">
        <v>32964971</v>
      </c>
    </row>
    <row r="80" spans="1:11" ht="12.75" hidden="1">
      <c r="A80" s="1" t="s">
        <v>68</v>
      </c>
      <c r="B80" s="3">
        <v>46063939</v>
      </c>
      <c r="C80" s="3">
        <v>-1886463</v>
      </c>
      <c r="D80" s="3">
        <v>22030253</v>
      </c>
      <c r="E80" s="3">
        <v>9193002</v>
      </c>
      <c r="F80" s="3">
        <v>152833946</v>
      </c>
      <c r="G80" s="3">
        <v>152833946</v>
      </c>
      <c r="H80" s="3">
        <v>10356804</v>
      </c>
      <c r="I80" s="3">
        <v>26746016</v>
      </c>
      <c r="J80" s="3">
        <v>92772525</v>
      </c>
      <c r="K80" s="3">
        <v>97288661</v>
      </c>
    </row>
    <row r="81" spans="1:11" ht="12.75" hidden="1">
      <c r="A81" s="1" t="s">
        <v>69</v>
      </c>
      <c r="B81" s="3">
        <v>3086221</v>
      </c>
      <c r="C81" s="3">
        <v>-969940</v>
      </c>
      <c r="D81" s="3">
        <v>3218514</v>
      </c>
      <c r="E81" s="3">
        <v>0</v>
      </c>
      <c r="F81" s="3">
        <v>9009491</v>
      </c>
      <c r="G81" s="3">
        <v>9009491</v>
      </c>
      <c r="H81" s="3">
        <v>9254710</v>
      </c>
      <c r="I81" s="3">
        <v>534991</v>
      </c>
      <c r="J81" s="3">
        <v>558531</v>
      </c>
      <c r="K81" s="3">
        <v>583664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760229</v>
      </c>
      <c r="C83" s="3">
        <v>0</v>
      </c>
      <c r="D83" s="3">
        <v>1466840</v>
      </c>
      <c r="E83" s="3">
        <v>75885203</v>
      </c>
      <c r="F83" s="3">
        <v>78740937</v>
      </c>
      <c r="G83" s="3">
        <v>78740937</v>
      </c>
      <c r="H83" s="3">
        <v>575529</v>
      </c>
      <c r="I83" s="3">
        <v>84278243</v>
      </c>
      <c r="J83" s="3">
        <v>87486277</v>
      </c>
      <c r="K83" s="3">
        <v>91311968</v>
      </c>
    </row>
    <row r="84" spans="1:11" ht="12.75" hidden="1">
      <c r="A84" s="1" t="s">
        <v>72</v>
      </c>
      <c r="B84" s="3">
        <v>7419599</v>
      </c>
      <c r="C84" s="3">
        <v>5949524</v>
      </c>
      <c r="D84" s="3">
        <v>7699993</v>
      </c>
      <c r="E84" s="3">
        <v>7020000</v>
      </c>
      <c r="F84" s="3">
        <v>23154182</v>
      </c>
      <c r="G84" s="3">
        <v>23154182</v>
      </c>
      <c r="H84" s="3">
        <v>77473565</v>
      </c>
      <c r="I84" s="3">
        <v>534991</v>
      </c>
      <c r="J84" s="3">
        <v>558531</v>
      </c>
      <c r="K84" s="3">
        <v>583664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-87356817</v>
      </c>
      <c r="C5" s="6">
        <v>0</v>
      </c>
      <c r="D5" s="23">
        <v>0</v>
      </c>
      <c r="E5" s="24">
        <v>112408509</v>
      </c>
      <c r="F5" s="6">
        <v>114995099</v>
      </c>
      <c r="G5" s="25">
        <v>114995099</v>
      </c>
      <c r="H5" s="26">
        <v>112663914</v>
      </c>
      <c r="I5" s="24">
        <v>119594903</v>
      </c>
      <c r="J5" s="6">
        <v>124378699</v>
      </c>
      <c r="K5" s="25">
        <v>129353849</v>
      </c>
    </row>
    <row r="6" spans="1:11" ht="13.5">
      <c r="A6" s="22" t="s">
        <v>18</v>
      </c>
      <c r="B6" s="6">
        <v>-351557432</v>
      </c>
      <c r="C6" s="6">
        <v>0</v>
      </c>
      <c r="D6" s="23">
        <v>0</v>
      </c>
      <c r="E6" s="24">
        <v>506165558</v>
      </c>
      <c r="F6" s="6">
        <v>473116006</v>
      </c>
      <c r="G6" s="25">
        <v>473116006</v>
      </c>
      <c r="H6" s="26">
        <v>482011368</v>
      </c>
      <c r="I6" s="24">
        <v>527268156</v>
      </c>
      <c r="J6" s="6">
        <v>566540277</v>
      </c>
      <c r="K6" s="25">
        <v>610619770</v>
      </c>
    </row>
    <row r="7" spans="1:11" ht="13.5">
      <c r="A7" s="22" t="s">
        <v>19</v>
      </c>
      <c r="B7" s="6">
        <v>-4132615</v>
      </c>
      <c r="C7" s="6">
        <v>0</v>
      </c>
      <c r="D7" s="23">
        <v>0</v>
      </c>
      <c r="E7" s="24">
        <v>3255000</v>
      </c>
      <c r="F7" s="6">
        <v>1925486</v>
      </c>
      <c r="G7" s="25">
        <v>1925486</v>
      </c>
      <c r="H7" s="26">
        <v>1474028</v>
      </c>
      <c r="I7" s="24">
        <v>1925486</v>
      </c>
      <c r="J7" s="6">
        <v>1983251</v>
      </c>
      <c r="K7" s="25">
        <v>2062581</v>
      </c>
    </row>
    <row r="8" spans="1:11" ht="13.5">
      <c r="A8" s="22" t="s">
        <v>20</v>
      </c>
      <c r="B8" s="6">
        <v>-80181803</v>
      </c>
      <c r="C8" s="6">
        <v>0</v>
      </c>
      <c r="D8" s="23">
        <v>0</v>
      </c>
      <c r="E8" s="24">
        <v>109533149</v>
      </c>
      <c r="F8" s="6">
        <v>111214915</v>
      </c>
      <c r="G8" s="25">
        <v>111214915</v>
      </c>
      <c r="H8" s="26">
        <v>78495644</v>
      </c>
      <c r="I8" s="24">
        <v>116538303</v>
      </c>
      <c r="J8" s="6">
        <v>122660826</v>
      </c>
      <c r="K8" s="25">
        <v>126631348</v>
      </c>
    </row>
    <row r="9" spans="1:11" ht="13.5">
      <c r="A9" s="22" t="s">
        <v>21</v>
      </c>
      <c r="B9" s="6">
        <v>-25785867</v>
      </c>
      <c r="C9" s="6">
        <v>0</v>
      </c>
      <c r="D9" s="23">
        <v>0</v>
      </c>
      <c r="E9" s="24">
        <v>73504008</v>
      </c>
      <c r="F9" s="6">
        <v>88143799</v>
      </c>
      <c r="G9" s="25">
        <v>88143799</v>
      </c>
      <c r="H9" s="26">
        <v>27871943</v>
      </c>
      <c r="I9" s="24">
        <v>148452025</v>
      </c>
      <c r="J9" s="6">
        <v>149510534</v>
      </c>
      <c r="K9" s="25">
        <v>153700306</v>
      </c>
    </row>
    <row r="10" spans="1:11" ht="25.5">
      <c r="A10" s="27" t="s">
        <v>105</v>
      </c>
      <c r="B10" s="28">
        <f>SUM(B5:B9)</f>
        <v>-549014534</v>
      </c>
      <c r="C10" s="29">
        <f aca="true" t="shared" si="0" ref="C10:K10">SUM(C5:C9)</f>
        <v>0</v>
      </c>
      <c r="D10" s="30">
        <f t="shared" si="0"/>
        <v>0</v>
      </c>
      <c r="E10" s="28">
        <f t="shared" si="0"/>
        <v>804866224</v>
      </c>
      <c r="F10" s="29">
        <f t="shared" si="0"/>
        <v>789395305</v>
      </c>
      <c r="G10" s="31">
        <f t="shared" si="0"/>
        <v>789395305</v>
      </c>
      <c r="H10" s="32">
        <f t="shared" si="0"/>
        <v>702516897</v>
      </c>
      <c r="I10" s="28">
        <f t="shared" si="0"/>
        <v>913778873</v>
      </c>
      <c r="J10" s="29">
        <f t="shared" si="0"/>
        <v>965073587</v>
      </c>
      <c r="K10" s="31">
        <f t="shared" si="0"/>
        <v>1022367854</v>
      </c>
    </row>
    <row r="11" spans="1:11" ht="13.5">
      <c r="A11" s="22" t="s">
        <v>22</v>
      </c>
      <c r="B11" s="6">
        <v>-236527676</v>
      </c>
      <c r="C11" s="6">
        <v>0</v>
      </c>
      <c r="D11" s="23">
        <v>0</v>
      </c>
      <c r="E11" s="24">
        <v>328969893</v>
      </c>
      <c r="F11" s="6">
        <v>321022145</v>
      </c>
      <c r="G11" s="25">
        <v>321022145</v>
      </c>
      <c r="H11" s="26">
        <v>294008857</v>
      </c>
      <c r="I11" s="24">
        <v>357748474</v>
      </c>
      <c r="J11" s="6">
        <v>366262990</v>
      </c>
      <c r="K11" s="25">
        <v>383799977</v>
      </c>
    </row>
    <row r="12" spans="1:11" ht="13.5">
      <c r="A12" s="22" t="s">
        <v>23</v>
      </c>
      <c r="B12" s="6">
        <v>-10003832</v>
      </c>
      <c r="C12" s="6">
        <v>0</v>
      </c>
      <c r="D12" s="23">
        <v>0</v>
      </c>
      <c r="E12" s="24">
        <v>12545183</v>
      </c>
      <c r="F12" s="6">
        <v>12545183</v>
      </c>
      <c r="G12" s="25">
        <v>12545183</v>
      </c>
      <c r="H12" s="26">
        <v>11506745</v>
      </c>
      <c r="I12" s="24">
        <v>13172443</v>
      </c>
      <c r="J12" s="6">
        <v>13831065</v>
      </c>
      <c r="K12" s="25">
        <v>14522620</v>
      </c>
    </row>
    <row r="13" spans="1:11" ht="13.5">
      <c r="A13" s="22" t="s">
        <v>106</v>
      </c>
      <c r="B13" s="6">
        <v>-20133439</v>
      </c>
      <c r="C13" s="6">
        <v>0</v>
      </c>
      <c r="D13" s="23">
        <v>0</v>
      </c>
      <c r="E13" s="24">
        <v>95593579</v>
      </c>
      <c r="F13" s="6">
        <v>95593579</v>
      </c>
      <c r="G13" s="25">
        <v>95593579</v>
      </c>
      <c r="H13" s="26">
        <v>7200</v>
      </c>
      <c r="I13" s="24">
        <v>97505449</v>
      </c>
      <c r="J13" s="6">
        <v>100430610</v>
      </c>
      <c r="K13" s="25">
        <v>104447833</v>
      </c>
    </row>
    <row r="14" spans="1:11" ht="13.5">
      <c r="A14" s="22" t="s">
        <v>24</v>
      </c>
      <c r="B14" s="6">
        <v>-9261556</v>
      </c>
      <c r="C14" s="6">
        <v>0</v>
      </c>
      <c r="D14" s="23">
        <v>0</v>
      </c>
      <c r="E14" s="24">
        <v>11550818</v>
      </c>
      <c r="F14" s="6">
        <v>11470000</v>
      </c>
      <c r="G14" s="25">
        <v>11470000</v>
      </c>
      <c r="H14" s="26">
        <v>10227124</v>
      </c>
      <c r="I14" s="24">
        <v>11989152</v>
      </c>
      <c r="J14" s="6">
        <v>12004727</v>
      </c>
      <c r="K14" s="25">
        <v>12026116</v>
      </c>
    </row>
    <row r="15" spans="1:11" ht="13.5">
      <c r="A15" s="22" t="s">
        <v>107</v>
      </c>
      <c r="B15" s="6">
        <v>-152726549</v>
      </c>
      <c r="C15" s="6">
        <v>0</v>
      </c>
      <c r="D15" s="23">
        <v>0</v>
      </c>
      <c r="E15" s="24">
        <v>260794083</v>
      </c>
      <c r="F15" s="6">
        <v>253142940</v>
      </c>
      <c r="G15" s="25">
        <v>253142940</v>
      </c>
      <c r="H15" s="26">
        <v>218750120</v>
      </c>
      <c r="I15" s="24">
        <v>282701982</v>
      </c>
      <c r="J15" s="6">
        <v>305991184</v>
      </c>
      <c r="K15" s="25">
        <v>331231797</v>
      </c>
    </row>
    <row r="16" spans="1:11" ht="13.5">
      <c r="A16" s="22" t="s">
        <v>20</v>
      </c>
      <c r="B16" s="6">
        <v>-919827</v>
      </c>
      <c r="C16" s="6">
        <v>0</v>
      </c>
      <c r="D16" s="23">
        <v>0</v>
      </c>
      <c r="E16" s="24">
        <v>1208035</v>
      </c>
      <c r="F16" s="6">
        <v>868405</v>
      </c>
      <c r="G16" s="25">
        <v>868405</v>
      </c>
      <c r="H16" s="26">
        <v>568908</v>
      </c>
      <c r="I16" s="24">
        <v>885000</v>
      </c>
      <c r="J16" s="6">
        <v>885000</v>
      </c>
      <c r="K16" s="25">
        <v>885000</v>
      </c>
    </row>
    <row r="17" spans="1:11" ht="13.5">
      <c r="A17" s="22" t="s">
        <v>25</v>
      </c>
      <c r="B17" s="6">
        <v>-46631254</v>
      </c>
      <c r="C17" s="6">
        <v>0</v>
      </c>
      <c r="D17" s="23">
        <v>0</v>
      </c>
      <c r="E17" s="24">
        <v>109199882</v>
      </c>
      <c r="F17" s="6">
        <v>100147582</v>
      </c>
      <c r="G17" s="25">
        <v>100147582</v>
      </c>
      <c r="H17" s="26">
        <v>160380538</v>
      </c>
      <c r="I17" s="24">
        <v>115482430</v>
      </c>
      <c r="J17" s="6">
        <v>116415037</v>
      </c>
      <c r="K17" s="25">
        <v>119648348</v>
      </c>
    </row>
    <row r="18" spans="1:11" ht="13.5">
      <c r="A18" s="33" t="s">
        <v>26</v>
      </c>
      <c r="B18" s="34">
        <f>SUM(B11:B17)</f>
        <v>-476204133</v>
      </c>
      <c r="C18" s="35">
        <f aca="true" t="shared" si="1" ref="C18:K18">SUM(C11:C17)</f>
        <v>0</v>
      </c>
      <c r="D18" s="36">
        <f t="shared" si="1"/>
        <v>0</v>
      </c>
      <c r="E18" s="34">
        <f t="shared" si="1"/>
        <v>819861473</v>
      </c>
      <c r="F18" s="35">
        <f t="shared" si="1"/>
        <v>794789834</v>
      </c>
      <c r="G18" s="37">
        <f t="shared" si="1"/>
        <v>794789834</v>
      </c>
      <c r="H18" s="38">
        <f t="shared" si="1"/>
        <v>695449492</v>
      </c>
      <c r="I18" s="34">
        <f t="shared" si="1"/>
        <v>879484930</v>
      </c>
      <c r="J18" s="35">
        <f t="shared" si="1"/>
        <v>915820613</v>
      </c>
      <c r="K18" s="37">
        <f t="shared" si="1"/>
        <v>966561691</v>
      </c>
    </row>
    <row r="19" spans="1:11" ht="13.5">
      <c r="A19" s="33" t="s">
        <v>27</v>
      </c>
      <c r="B19" s="39">
        <f>+B10-B18</f>
        <v>-72810401</v>
      </c>
      <c r="C19" s="40">
        <f aca="true" t="shared" si="2" ref="C19:K19">+C10-C18</f>
        <v>0</v>
      </c>
      <c r="D19" s="41">
        <f t="shared" si="2"/>
        <v>0</v>
      </c>
      <c r="E19" s="39">
        <f t="shared" si="2"/>
        <v>-14995249</v>
      </c>
      <c r="F19" s="40">
        <f t="shared" si="2"/>
        <v>-5394529</v>
      </c>
      <c r="G19" s="42">
        <f t="shared" si="2"/>
        <v>-5394529</v>
      </c>
      <c r="H19" s="43">
        <f t="shared" si="2"/>
        <v>7067405</v>
      </c>
      <c r="I19" s="39">
        <f t="shared" si="2"/>
        <v>34293943</v>
      </c>
      <c r="J19" s="40">
        <f t="shared" si="2"/>
        <v>49252974</v>
      </c>
      <c r="K19" s="42">
        <f t="shared" si="2"/>
        <v>55806163</v>
      </c>
    </row>
    <row r="20" spans="1:11" ht="25.5">
      <c r="A20" s="44" t="s">
        <v>28</v>
      </c>
      <c r="B20" s="45">
        <v>-5642904</v>
      </c>
      <c r="C20" s="46">
        <v>0</v>
      </c>
      <c r="D20" s="47">
        <v>0</v>
      </c>
      <c r="E20" s="45">
        <v>61621851</v>
      </c>
      <c r="F20" s="46">
        <v>69378410</v>
      </c>
      <c r="G20" s="48">
        <v>69378410</v>
      </c>
      <c r="H20" s="49">
        <v>20872181</v>
      </c>
      <c r="I20" s="45">
        <v>88722697</v>
      </c>
      <c r="J20" s="46">
        <v>81115174</v>
      </c>
      <c r="K20" s="48">
        <v>98603652</v>
      </c>
    </row>
    <row r="21" spans="1:11" ht="63.75">
      <c r="A21" s="50" t="s">
        <v>108</v>
      </c>
      <c r="B21" s="51">
        <v>-1602402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-80055707</v>
      </c>
      <c r="C22" s="58">
        <f aca="true" t="shared" si="3" ref="C22:K22">SUM(C19:C21)</f>
        <v>0</v>
      </c>
      <c r="D22" s="59">
        <f t="shared" si="3"/>
        <v>0</v>
      </c>
      <c r="E22" s="57">
        <f t="shared" si="3"/>
        <v>46626602</v>
      </c>
      <c r="F22" s="58">
        <f t="shared" si="3"/>
        <v>63983881</v>
      </c>
      <c r="G22" s="60">
        <f t="shared" si="3"/>
        <v>63983881</v>
      </c>
      <c r="H22" s="61">
        <f t="shared" si="3"/>
        <v>27939586</v>
      </c>
      <c r="I22" s="57">
        <f t="shared" si="3"/>
        <v>123016640</v>
      </c>
      <c r="J22" s="58">
        <f t="shared" si="3"/>
        <v>130368148</v>
      </c>
      <c r="K22" s="60">
        <f t="shared" si="3"/>
        <v>154409815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-80055707</v>
      </c>
      <c r="C24" s="40">
        <f aca="true" t="shared" si="4" ref="C24:K24">SUM(C22:C23)</f>
        <v>0</v>
      </c>
      <c r="D24" s="41">
        <f t="shared" si="4"/>
        <v>0</v>
      </c>
      <c r="E24" s="39">
        <f t="shared" si="4"/>
        <v>46626602</v>
      </c>
      <c r="F24" s="40">
        <f t="shared" si="4"/>
        <v>63983881</v>
      </c>
      <c r="G24" s="42">
        <f t="shared" si="4"/>
        <v>63983881</v>
      </c>
      <c r="H24" s="43">
        <f t="shared" si="4"/>
        <v>27939586</v>
      </c>
      <c r="I24" s="39">
        <f t="shared" si="4"/>
        <v>123016640</v>
      </c>
      <c r="J24" s="40">
        <f t="shared" si="4"/>
        <v>130368148</v>
      </c>
      <c r="K24" s="42">
        <f t="shared" si="4"/>
        <v>154409815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0</v>
      </c>
      <c r="D27" s="69">
        <v>0</v>
      </c>
      <c r="E27" s="70">
        <v>113936629</v>
      </c>
      <c r="F27" s="7">
        <v>107257827</v>
      </c>
      <c r="G27" s="71">
        <v>107257827</v>
      </c>
      <c r="H27" s="72">
        <v>1179844906</v>
      </c>
      <c r="I27" s="70">
        <v>144161147</v>
      </c>
      <c r="J27" s="7">
        <v>123067524</v>
      </c>
      <c r="K27" s="71">
        <v>129078883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61665329</v>
      </c>
      <c r="F28" s="6">
        <v>57421803</v>
      </c>
      <c r="G28" s="25">
        <v>57421803</v>
      </c>
      <c r="H28" s="26">
        <v>0</v>
      </c>
      <c r="I28" s="24">
        <v>65311610</v>
      </c>
      <c r="J28" s="6">
        <v>64593435</v>
      </c>
      <c r="K28" s="25">
        <v>86429740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5000000</v>
      </c>
      <c r="F30" s="6">
        <v>5000000</v>
      </c>
      <c r="G30" s="25">
        <v>5000000</v>
      </c>
      <c r="H30" s="26">
        <v>0</v>
      </c>
      <c r="I30" s="24">
        <v>14300000</v>
      </c>
      <c r="J30" s="6">
        <v>15000000</v>
      </c>
      <c r="K30" s="25">
        <v>5000000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47271300</v>
      </c>
      <c r="F31" s="6">
        <v>32879417</v>
      </c>
      <c r="G31" s="25">
        <v>32879417</v>
      </c>
      <c r="H31" s="26">
        <v>0</v>
      </c>
      <c r="I31" s="24">
        <v>64549537</v>
      </c>
      <c r="J31" s="6">
        <v>43474089</v>
      </c>
      <c r="K31" s="25">
        <v>37649143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113936629</v>
      </c>
      <c r="F32" s="7">
        <f t="shared" si="5"/>
        <v>95301220</v>
      </c>
      <c r="G32" s="71">
        <f t="shared" si="5"/>
        <v>95301220</v>
      </c>
      <c r="H32" s="72">
        <f t="shared" si="5"/>
        <v>0</v>
      </c>
      <c r="I32" s="70">
        <f t="shared" si="5"/>
        <v>144161147</v>
      </c>
      <c r="J32" s="7">
        <f t="shared" si="5"/>
        <v>123067524</v>
      </c>
      <c r="K32" s="71">
        <f t="shared" si="5"/>
        <v>129078883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-7257715</v>
      </c>
      <c r="C35" s="6">
        <v>0</v>
      </c>
      <c r="D35" s="23">
        <v>0</v>
      </c>
      <c r="E35" s="24">
        <v>0</v>
      </c>
      <c r="F35" s="6">
        <v>0</v>
      </c>
      <c r="G35" s="25">
        <v>0</v>
      </c>
      <c r="H35" s="26">
        <v>171536427</v>
      </c>
      <c r="I35" s="24">
        <v>220452096</v>
      </c>
      <c r="J35" s="6">
        <v>183311256</v>
      </c>
      <c r="K35" s="25">
        <v>217651797</v>
      </c>
    </row>
    <row r="36" spans="1:11" ht="13.5">
      <c r="A36" s="22" t="s">
        <v>39</v>
      </c>
      <c r="B36" s="6">
        <v>-132332088</v>
      </c>
      <c r="C36" s="6">
        <v>0</v>
      </c>
      <c r="D36" s="23">
        <v>0</v>
      </c>
      <c r="E36" s="24">
        <v>113936629</v>
      </c>
      <c r="F36" s="6">
        <v>107257827</v>
      </c>
      <c r="G36" s="25">
        <v>107257827</v>
      </c>
      <c r="H36" s="26">
        <v>2491320522</v>
      </c>
      <c r="I36" s="24">
        <v>2787724657</v>
      </c>
      <c r="J36" s="6">
        <v>2763554673</v>
      </c>
      <c r="K36" s="25">
        <v>2766990049</v>
      </c>
    </row>
    <row r="37" spans="1:11" ht="13.5">
      <c r="A37" s="22" t="s">
        <v>40</v>
      </c>
      <c r="B37" s="6">
        <v>22765776</v>
      </c>
      <c r="C37" s="6">
        <v>0</v>
      </c>
      <c r="D37" s="23">
        <v>0</v>
      </c>
      <c r="E37" s="24">
        <v>0</v>
      </c>
      <c r="F37" s="6">
        <v>0</v>
      </c>
      <c r="G37" s="25">
        <v>0</v>
      </c>
      <c r="H37" s="26">
        <v>247109774</v>
      </c>
      <c r="I37" s="24">
        <v>168064215</v>
      </c>
      <c r="J37" s="6">
        <v>167025013</v>
      </c>
      <c r="K37" s="25">
        <v>166014650</v>
      </c>
    </row>
    <row r="38" spans="1:11" ht="13.5">
      <c r="A38" s="22" t="s">
        <v>41</v>
      </c>
      <c r="B38" s="6">
        <v>-85214397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316116085</v>
      </c>
      <c r="I38" s="24">
        <v>290375336</v>
      </c>
      <c r="J38" s="6">
        <v>289293761</v>
      </c>
      <c r="K38" s="25">
        <v>288163515</v>
      </c>
    </row>
    <row r="39" spans="1:11" ht="13.5">
      <c r="A39" s="22" t="s">
        <v>42</v>
      </c>
      <c r="B39" s="6">
        <v>-25518841</v>
      </c>
      <c r="C39" s="6">
        <v>0</v>
      </c>
      <c r="D39" s="23">
        <v>0</v>
      </c>
      <c r="E39" s="24">
        <v>67310027</v>
      </c>
      <c r="F39" s="6">
        <v>43273946</v>
      </c>
      <c r="G39" s="25">
        <v>43273946</v>
      </c>
      <c r="H39" s="26">
        <v>2229448214</v>
      </c>
      <c r="I39" s="24">
        <v>2549737199</v>
      </c>
      <c r="J39" s="6">
        <v>2490547152</v>
      </c>
      <c r="K39" s="25">
        <v>2530463678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1914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128263151</v>
      </c>
      <c r="I42" s="24">
        <v>77754992</v>
      </c>
      <c r="J42" s="6">
        <v>139087261</v>
      </c>
      <c r="K42" s="25">
        <v>165383861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-26061837</v>
      </c>
      <c r="I43" s="24">
        <v>-144161147</v>
      </c>
      <c r="J43" s="6">
        <v>-123067524</v>
      </c>
      <c r="K43" s="25">
        <v>-129078883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-16925399</v>
      </c>
      <c r="I44" s="24">
        <v>17101766</v>
      </c>
      <c r="J44" s="6">
        <v>0</v>
      </c>
      <c r="K44" s="25">
        <v>0</v>
      </c>
    </row>
    <row r="45" spans="1:11" ht="13.5">
      <c r="A45" s="33" t="s">
        <v>47</v>
      </c>
      <c r="B45" s="7">
        <v>1914</v>
      </c>
      <c r="C45" s="7">
        <v>0</v>
      </c>
      <c r="D45" s="69">
        <v>0</v>
      </c>
      <c r="E45" s="70">
        <v>0</v>
      </c>
      <c r="F45" s="7">
        <v>0</v>
      </c>
      <c r="G45" s="71">
        <v>0</v>
      </c>
      <c r="H45" s="72">
        <v>102573103</v>
      </c>
      <c r="I45" s="70">
        <v>35950087</v>
      </c>
      <c r="J45" s="7">
        <v>34732658</v>
      </c>
      <c r="K45" s="71">
        <v>70892758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1914</v>
      </c>
      <c r="C48" s="6">
        <v>0</v>
      </c>
      <c r="D48" s="23">
        <v>0</v>
      </c>
      <c r="E48" s="24">
        <v>0</v>
      </c>
      <c r="F48" s="6">
        <v>0</v>
      </c>
      <c r="G48" s="25">
        <v>0</v>
      </c>
      <c r="H48" s="26">
        <v>26571604</v>
      </c>
      <c r="I48" s="24">
        <v>18712921</v>
      </c>
      <c r="J48" s="6">
        <v>34587780</v>
      </c>
      <c r="K48" s="25">
        <v>70742084</v>
      </c>
    </row>
    <row r="49" spans="1:11" ht="13.5">
      <c r="A49" s="22" t="s">
        <v>50</v>
      </c>
      <c r="B49" s="6">
        <f>+B75</f>
        <v>22765737.35913323</v>
      </c>
      <c r="C49" s="6">
        <f aca="true" t="shared" si="6" ref="C49:K49">+C75</f>
        <v>0</v>
      </c>
      <c r="D49" s="23">
        <f t="shared" si="6"/>
        <v>0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112740922.24376401</v>
      </c>
      <c r="I49" s="24">
        <f t="shared" si="6"/>
        <v>38122179.87218225</v>
      </c>
      <c r="J49" s="6">
        <f t="shared" si="6"/>
        <v>72483390.09281635</v>
      </c>
      <c r="K49" s="25">
        <f t="shared" si="6"/>
        <v>72325097.00998807</v>
      </c>
    </row>
    <row r="50" spans="1:11" ht="13.5">
      <c r="A50" s="33" t="s">
        <v>51</v>
      </c>
      <c r="B50" s="7">
        <f>+B48-B49</f>
        <v>-22763823.35913323</v>
      </c>
      <c r="C50" s="7">
        <f aca="true" t="shared" si="7" ref="C50:K50">+C48-C49</f>
        <v>0</v>
      </c>
      <c r="D50" s="69">
        <f t="shared" si="7"/>
        <v>0</v>
      </c>
      <c r="E50" s="70">
        <f t="shared" si="7"/>
        <v>0</v>
      </c>
      <c r="F50" s="7">
        <f t="shared" si="7"/>
        <v>0</v>
      </c>
      <c r="G50" s="71">
        <f t="shared" si="7"/>
        <v>0</v>
      </c>
      <c r="H50" s="72">
        <f t="shared" si="7"/>
        <v>-86169318.24376401</v>
      </c>
      <c r="I50" s="70">
        <f t="shared" si="7"/>
        <v>-19409258.87218225</v>
      </c>
      <c r="J50" s="7">
        <f t="shared" si="7"/>
        <v>-37895610.09281635</v>
      </c>
      <c r="K50" s="71">
        <f t="shared" si="7"/>
        <v>-1583013.0099880695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-132373590</v>
      </c>
      <c r="C53" s="6">
        <v>0</v>
      </c>
      <c r="D53" s="23">
        <v>0</v>
      </c>
      <c r="E53" s="24">
        <v>113936629</v>
      </c>
      <c r="F53" s="6">
        <v>107257827</v>
      </c>
      <c r="G53" s="25">
        <v>107257827</v>
      </c>
      <c r="H53" s="26">
        <v>2473789763</v>
      </c>
      <c r="I53" s="24">
        <v>2725928959</v>
      </c>
      <c r="J53" s="6">
        <v>2701758975</v>
      </c>
      <c r="K53" s="25">
        <v>2705194351</v>
      </c>
    </row>
    <row r="54" spans="1:11" ht="13.5">
      <c r="A54" s="22" t="s">
        <v>54</v>
      </c>
      <c r="B54" s="6">
        <v>0</v>
      </c>
      <c r="C54" s="6">
        <v>0</v>
      </c>
      <c r="D54" s="23">
        <v>0</v>
      </c>
      <c r="E54" s="24">
        <v>95593579</v>
      </c>
      <c r="F54" s="6">
        <v>95593579</v>
      </c>
      <c r="G54" s="25">
        <v>95593579</v>
      </c>
      <c r="H54" s="26">
        <v>7200</v>
      </c>
      <c r="I54" s="24">
        <v>97505449</v>
      </c>
      <c r="J54" s="6">
        <v>100430610</v>
      </c>
      <c r="K54" s="25">
        <v>104447833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58154760</v>
      </c>
      <c r="F55" s="6">
        <v>45253826</v>
      </c>
      <c r="G55" s="25">
        <v>45253826</v>
      </c>
      <c r="H55" s="26">
        <v>7283468</v>
      </c>
      <c r="I55" s="24">
        <v>68593017</v>
      </c>
      <c r="J55" s="6">
        <v>58151604</v>
      </c>
      <c r="K55" s="25">
        <v>71511996</v>
      </c>
    </row>
    <row r="56" spans="1:11" ht="13.5">
      <c r="A56" s="22" t="s">
        <v>56</v>
      </c>
      <c r="B56" s="6">
        <v>-4419171</v>
      </c>
      <c r="C56" s="6">
        <v>0</v>
      </c>
      <c r="D56" s="23">
        <v>0</v>
      </c>
      <c r="E56" s="24">
        <v>23247653</v>
      </c>
      <c r="F56" s="6">
        <v>22556846</v>
      </c>
      <c r="G56" s="25">
        <v>22556846</v>
      </c>
      <c r="H56" s="26">
        <v>13441940</v>
      </c>
      <c r="I56" s="24">
        <v>7864064</v>
      </c>
      <c r="J56" s="6">
        <v>8076137</v>
      </c>
      <c r="K56" s="25">
        <v>8102627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24190710</v>
      </c>
      <c r="C59" s="6">
        <v>30120998</v>
      </c>
      <c r="D59" s="23">
        <v>0</v>
      </c>
      <c r="E59" s="24">
        <v>30171802</v>
      </c>
      <c r="F59" s="6">
        <v>30171802</v>
      </c>
      <c r="G59" s="25">
        <v>30171802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10260229</v>
      </c>
      <c r="C60" s="6">
        <v>11240104</v>
      </c>
      <c r="D60" s="23">
        <v>0</v>
      </c>
      <c r="E60" s="24">
        <v>7815588</v>
      </c>
      <c r="F60" s="6">
        <v>7815588</v>
      </c>
      <c r="G60" s="25">
        <v>7815588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284</v>
      </c>
      <c r="D62" s="99">
        <v>0</v>
      </c>
      <c r="E62" s="97">
        <v>284</v>
      </c>
      <c r="F62" s="98">
        <v>284</v>
      </c>
      <c r="G62" s="99">
        <v>284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1245</v>
      </c>
      <c r="C63" s="98">
        <v>1245</v>
      </c>
      <c r="D63" s="99">
        <v>0</v>
      </c>
      <c r="E63" s="97">
        <v>1846</v>
      </c>
      <c r="F63" s="98">
        <v>1846</v>
      </c>
      <c r="G63" s="99">
        <v>1846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2457</v>
      </c>
      <c r="C64" s="98">
        <v>2457</v>
      </c>
      <c r="D64" s="99">
        <v>0</v>
      </c>
      <c r="E64" s="97">
        <v>580</v>
      </c>
      <c r="F64" s="98">
        <v>580</v>
      </c>
      <c r="G64" s="99">
        <v>580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10169</v>
      </c>
      <c r="C65" s="98">
        <v>10169</v>
      </c>
      <c r="D65" s="99">
        <v>0</v>
      </c>
      <c r="E65" s="97">
        <v>10290</v>
      </c>
      <c r="F65" s="98">
        <v>10290</v>
      </c>
      <c r="G65" s="99">
        <v>10290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-4.161368160448181E-06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1.310151985564804</v>
      </c>
      <c r="I70" s="5">
        <f t="shared" si="8"/>
        <v>0.9328667206139685</v>
      </c>
      <c r="J70" s="5">
        <f t="shared" si="8"/>
        <v>1.008683089278169</v>
      </c>
      <c r="K70" s="5">
        <f t="shared" si="8"/>
        <v>1.0084404111541665</v>
      </c>
    </row>
    <row r="71" spans="1:11" ht="12.75" hidden="1">
      <c r="A71" s="1" t="s">
        <v>112</v>
      </c>
      <c r="B71" s="2">
        <f>+B83</f>
        <v>1914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805850428</v>
      </c>
      <c r="I71" s="2">
        <f t="shared" si="9"/>
        <v>629888587</v>
      </c>
      <c r="J71" s="2">
        <f t="shared" si="9"/>
        <v>725312935</v>
      </c>
      <c r="K71" s="2">
        <f t="shared" si="9"/>
        <v>775827104</v>
      </c>
    </row>
    <row r="72" spans="1:11" ht="12.75" hidden="1">
      <c r="A72" s="1" t="s">
        <v>113</v>
      </c>
      <c r="B72" s="2">
        <f>+B77</f>
        <v>-459944885</v>
      </c>
      <c r="C72" s="2">
        <f aca="true" t="shared" si="10" ref="C72:K72">+C77</f>
        <v>0</v>
      </c>
      <c r="D72" s="2">
        <f t="shared" si="10"/>
        <v>0</v>
      </c>
      <c r="E72" s="2">
        <f t="shared" si="10"/>
        <v>666983075</v>
      </c>
      <c r="F72" s="2">
        <f t="shared" si="10"/>
        <v>633543019</v>
      </c>
      <c r="G72" s="2">
        <f t="shared" si="10"/>
        <v>633543019</v>
      </c>
      <c r="H72" s="2">
        <f t="shared" si="10"/>
        <v>615081637</v>
      </c>
      <c r="I72" s="2">
        <f t="shared" si="10"/>
        <v>675218199</v>
      </c>
      <c r="J72" s="2">
        <f t="shared" si="10"/>
        <v>719069193</v>
      </c>
      <c r="K72" s="2">
        <f t="shared" si="10"/>
        <v>769333612</v>
      </c>
    </row>
    <row r="73" spans="1:11" ht="12.75" hidden="1">
      <c r="A73" s="1" t="s">
        <v>114</v>
      </c>
      <c r="B73" s="2">
        <f>+B74</f>
        <v>7738013.333333334</v>
      </c>
      <c r="C73" s="2">
        <f aca="true" t="shared" si="11" ref="C73:K73">+(C78+C80+C81+C82)-(B78+B80+B81+B82)</f>
        <v>9285616</v>
      </c>
      <c r="D73" s="2">
        <f t="shared" si="11"/>
        <v>0</v>
      </c>
      <c r="E73" s="2">
        <f t="shared" si="11"/>
        <v>0</v>
      </c>
      <c r="F73" s="2">
        <f>+(F78+F80+F81+F82)-(D78+D80+D81+D82)</f>
        <v>0</v>
      </c>
      <c r="G73" s="2">
        <f>+(G78+G80+G81+G82)-(D78+D80+D81+D82)</f>
        <v>0</v>
      </c>
      <c r="H73" s="2">
        <f>+(H78+H80+H81+H82)-(D78+D80+D81+D82)</f>
        <v>138045651</v>
      </c>
      <c r="I73" s="2">
        <f>+(I78+I80+I81+I82)-(E78+E80+E81+E82)</f>
        <v>224587403</v>
      </c>
      <c r="J73" s="2">
        <f t="shared" si="11"/>
        <v>-51976497</v>
      </c>
      <c r="K73" s="2">
        <f t="shared" si="11"/>
        <v>-803400</v>
      </c>
    </row>
    <row r="74" spans="1:11" ht="12.75" hidden="1">
      <c r="A74" s="1" t="s">
        <v>115</v>
      </c>
      <c r="B74" s="2">
        <f>+TREND(C74:E74)</f>
        <v>7738013.333333334</v>
      </c>
      <c r="C74" s="2">
        <f>+C73</f>
        <v>9285616</v>
      </c>
      <c r="D74" s="2">
        <f aca="true" t="shared" si="12" ref="D74:K74">+D73</f>
        <v>0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138045651</v>
      </c>
      <c r="I74" s="2">
        <f t="shared" si="12"/>
        <v>224587403</v>
      </c>
      <c r="J74" s="2">
        <f t="shared" si="12"/>
        <v>-51976497</v>
      </c>
      <c r="K74" s="2">
        <f t="shared" si="12"/>
        <v>-803400</v>
      </c>
    </row>
    <row r="75" spans="1:11" ht="12.75" hidden="1">
      <c r="A75" s="1" t="s">
        <v>116</v>
      </c>
      <c r="B75" s="2">
        <f>+B84-(((B80+B81+B78)*B70)-B79)</f>
        <v>22765737.35913323</v>
      </c>
      <c r="C75" s="2">
        <f aca="true" t="shared" si="13" ref="C75:K75">+C84-(((C80+C81+C78)*C70)-C79)</f>
        <v>0</v>
      </c>
      <c r="D75" s="2">
        <f t="shared" si="13"/>
        <v>0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112740922.24376401</v>
      </c>
      <c r="I75" s="2">
        <f t="shared" si="13"/>
        <v>38122179.87218225</v>
      </c>
      <c r="J75" s="2">
        <f t="shared" si="13"/>
        <v>72483390.09281635</v>
      </c>
      <c r="K75" s="2">
        <f t="shared" si="13"/>
        <v>72325097.00998807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-459944885</v>
      </c>
      <c r="C77" s="3">
        <v>0</v>
      </c>
      <c r="D77" s="3">
        <v>0</v>
      </c>
      <c r="E77" s="3">
        <v>666983075</v>
      </c>
      <c r="F77" s="3">
        <v>633543019</v>
      </c>
      <c r="G77" s="3">
        <v>633543019</v>
      </c>
      <c r="H77" s="3">
        <v>615081637</v>
      </c>
      <c r="I77" s="3">
        <v>675218199</v>
      </c>
      <c r="J77" s="3">
        <v>719069193</v>
      </c>
      <c r="K77" s="3">
        <v>769333612</v>
      </c>
    </row>
    <row r="78" spans="1:11" ht="12.75" hidden="1">
      <c r="A78" s="1" t="s">
        <v>66</v>
      </c>
      <c r="B78" s="3">
        <v>41502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141921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15813581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199128879</v>
      </c>
      <c r="I79" s="3">
        <v>116692027</v>
      </c>
      <c r="J79" s="3">
        <v>115652825</v>
      </c>
      <c r="K79" s="3">
        <v>114642462</v>
      </c>
    </row>
    <row r="80" spans="1:11" ht="12.75" hidden="1">
      <c r="A80" s="1" t="s">
        <v>68</v>
      </c>
      <c r="B80" s="3">
        <v>-18434629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100691495</v>
      </c>
      <c r="I80" s="3">
        <v>181440711</v>
      </c>
      <c r="J80" s="3">
        <v>134825901</v>
      </c>
      <c r="K80" s="3">
        <v>134022501</v>
      </c>
    </row>
    <row r="81" spans="1:11" ht="12.75" hidden="1">
      <c r="A81" s="1" t="s">
        <v>69</v>
      </c>
      <c r="B81" s="3">
        <v>9107511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37212235</v>
      </c>
      <c r="I81" s="3">
        <v>43146692</v>
      </c>
      <c r="J81" s="3">
        <v>37785005</v>
      </c>
      <c r="K81" s="3">
        <v>37785005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1914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805850428</v>
      </c>
      <c r="I83" s="3">
        <v>629888587</v>
      </c>
      <c r="J83" s="3">
        <v>725312935</v>
      </c>
      <c r="K83" s="3">
        <v>775827104</v>
      </c>
    </row>
    <row r="84" spans="1:11" ht="12.75" hidden="1">
      <c r="A84" s="1" t="s">
        <v>72</v>
      </c>
      <c r="B84" s="3">
        <v>6952195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94472827</v>
      </c>
      <c r="I84" s="3">
        <v>130940267</v>
      </c>
      <c r="J84" s="3">
        <v>130940267</v>
      </c>
      <c r="K84" s="3">
        <v>130940267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605249</v>
      </c>
      <c r="C7" s="6">
        <v>666872</v>
      </c>
      <c r="D7" s="23">
        <v>718853</v>
      </c>
      <c r="E7" s="24">
        <v>900000</v>
      </c>
      <c r="F7" s="6">
        <v>900000</v>
      </c>
      <c r="G7" s="25">
        <v>900000</v>
      </c>
      <c r="H7" s="26">
        <v>67544</v>
      </c>
      <c r="I7" s="24">
        <v>800000</v>
      </c>
      <c r="J7" s="6">
        <v>850000</v>
      </c>
      <c r="K7" s="25">
        <v>900000</v>
      </c>
    </row>
    <row r="8" spans="1:11" ht="13.5">
      <c r="A8" s="22" t="s">
        <v>20</v>
      </c>
      <c r="B8" s="6">
        <v>62995706</v>
      </c>
      <c r="C8" s="6">
        <v>76931677</v>
      </c>
      <c r="D8" s="23">
        <v>77494020</v>
      </c>
      <c r="E8" s="24">
        <v>78509000</v>
      </c>
      <c r="F8" s="6">
        <v>80741000</v>
      </c>
      <c r="G8" s="25">
        <v>80741000</v>
      </c>
      <c r="H8" s="26">
        <v>74817355</v>
      </c>
      <c r="I8" s="24">
        <v>81248000</v>
      </c>
      <c r="J8" s="6">
        <v>82880000</v>
      </c>
      <c r="K8" s="25">
        <v>84612000</v>
      </c>
    </row>
    <row r="9" spans="1:11" ht="13.5">
      <c r="A9" s="22" t="s">
        <v>21</v>
      </c>
      <c r="B9" s="6">
        <v>550373</v>
      </c>
      <c r="C9" s="6">
        <v>645844</v>
      </c>
      <c r="D9" s="23">
        <v>736847</v>
      </c>
      <c r="E9" s="24">
        <v>2341000</v>
      </c>
      <c r="F9" s="6">
        <v>2341000</v>
      </c>
      <c r="G9" s="25">
        <v>2341000</v>
      </c>
      <c r="H9" s="26">
        <v>517146</v>
      </c>
      <c r="I9" s="24">
        <v>1056000</v>
      </c>
      <c r="J9" s="6">
        <v>1056000</v>
      </c>
      <c r="K9" s="25">
        <v>1056000</v>
      </c>
    </row>
    <row r="10" spans="1:11" ht="25.5">
      <c r="A10" s="27" t="s">
        <v>105</v>
      </c>
      <c r="B10" s="28">
        <f>SUM(B5:B9)</f>
        <v>64151328</v>
      </c>
      <c r="C10" s="29">
        <f aca="true" t="shared" si="0" ref="C10:K10">SUM(C5:C9)</f>
        <v>78244393</v>
      </c>
      <c r="D10" s="30">
        <f t="shared" si="0"/>
        <v>78949720</v>
      </c>
      <c r="E10" s="28">
        <f t="shared" si="0"/>
        <v>81750000</v>
      </c>
      <c r="F10" s="29">
        <f t="shared" si="0"/>
        <v>83982000</v>
      </c>
      <c r="G10" s="31">
        <f t="shared" si="0"/>
        <v>83982000</v>
      </c>
      <c r="H10" s="32">
        <f t="shared" si="0"/>
        <v>75402045</v>
      </c>
      <c r="I10" s="28">
        <f t="shared" si="0"/>
        <v>83104000</v>
      </c>
      <c r="J10" s="29">
        <f t="shared" si="0"/>
        <v>84786000</v>
      </c>
      <c r="K10" s="31">
        <f t="shared" si="0"/>
        <v>86568000</v>
      </c>
    </row>
    <row r="11" spans="1:11" ht="13.5">
      <c r="A11" s="22" t="s">
        <v>22</v>
      </c>
      <c r="B11" s="6">
        <v>46806179</v>
      </c>
      <c r="C11" s="6">
        <v>44728474</v>
      </c>
      <c r="D11" s="23">
        <v>55815354</v>
      </c>
      <c r="E11" s="24">
        <v>53633322</v>
      </c>
      <c r="F11" s="6">
        <v>54578197</v>
      </c>
      <c r="G11" s="25">
        <v>54578197</v>
      </c>
      <c r="H11" s="26">
        <v>54519454</v>
      </c>
      <c r="I11" s="24">
        <v>56969949</v>
      </c>
      <c r="J11" s="6">
        <v>58326088</v>
      </c>
      <c r="K11" s="25">
        <v>59927559</v>
      </c>
    </row>
    <row r="12" spans="1:11" ht="13.5">
      <c r="A12" s="22" t="s">
        <v>23</v>
      </c>
      <c r="B12" s="6">
        <v>3728041</v>
      </c>
      <c r="C12" s="6">
        <v>3676528</v>
      </c>
      <c r="D12" s="23">
        <v>3850177</v>
      </c>
      <c r="E12" s="24">
        <v>3808384</v>
      </c>
      <c r="F12" s="6">
        <v>3773302</v>
      </c>
      <c r="G12" s="25">
        <v>3773302</v>
      </c>
      <c r="H12" s="26">
        <v>3971335</v>
      </c>
      <c r="I12" s="24">
        <v>3773302</v>
      </c>
      <c r="J12" s="6">
        <v>3829452</v>
      </c>
      <c r="K12" s="25">
        <v>3964322</v>
      </c>
    </row>
    <row r="13" spans="1:11" ht="13.5">
      <c r="A13" s="22" t="s">
        <v>106</v>
      </c>
      <c r="B13" s="6">
        <v>632369</v>
      </c>
      <c r="C13" s="6">
        <v>834436</v>
      </c>
      <c r="D13" s="23">
        <v>921107</v>
      </c>
      <c r="E13" s="24">
        <v>594640</v>
      </c>
      <c r="F13" s="6">
        <v>594640</v>
      </c>
      <c r="G13" s="25">
        <v>594640</v>
      </c>
      <c r="H13" s="26">
        <v>886765</v>
      </c>
      <c r="I13" s="24">
        <v>594640</v>
      </c>
      <c r="J13" s="6">
        <v>594640</v>
      </c>
      <c r="K13" s="25">
        <v>594640</v>
      </c>
    </row>
    <row r="14" spans="1:11" ht="13.5">
      <c r="A14" s="22" t="s">
        <v>24</v>
      </c>
      <c r="B14" s="6">
        <v>0</v>
      </c>
      <c r="C14" s="6">
        <v>149219</v>
      </c>
      <c r="D14" s="23">
        <v>121289</v>
      </c>
      <c r="E14" s="24">
        <v>0</v>
      </c>
      <c r="F14" s="6">
        <v>47900</v>
      </c>
      <c r="G14" s="25">
        <v>47900</v>
      </c>
      <c r="H14" s="26">
        <v>47835</v>
      </c>
      <c r="I14" s="24">
        <v>0</v>
      </c>
      <c r="J14" s="6">
        <v>0</v>
      </c>
      <c r="K14" s="25">
        <v>0</v>
      </c>
    </row>
    <row r="15" spans="1:11" ht="13.5">
      <c r="A15" s="22" t="s">
        <v>107</v>
      </c>
      <c r="B15" s="6">
        <v>294591</v>
      </c>
      <c r="C15" s="6">
        <v>293339</v>
      </c>
      <c r="D15" s="23">
        <v>328485</v>
      </c>
      <c r="E15" s="24">
        <v>785043</v>
      </c>
      <c r="F15" s="6">
        <v>963293</v>
      </c>
      <c r="G15" s="25">
        <v>963293</v>
      </c>
      <c r="H15" s="26">
        <v>501312</v>
      </c>
      <c r="I15" s="24">
        <v>565427</v>
      </c>
      <c r="J15" s="6">
        <v>629982</v>
      </c>
      <c r="K15" s="25">
        <v>642904</v>
      </c>
    </row>
    <row r="16" spans="1:11" ht="13.5">
      <c r="A16" s="22" t="s">
        <v>20</v>
      </c>
      <c r="B16" s="6">
        <v>96344</v>
      </c>
      <c r="C16" s="6">
        <v>830046</v>
      </c>
      <c r="D16" s="23">
        <v>462173</v>
      </c>
      <c r="E16" s="24">
        <v>215000</v>
      </c>
      <c r="F16" s="6">
        <v>175000</v>
      </c>
      <c r="G16" s="25">
        <v>175000</v>
      </c>
      <c r="H16" s="26">
        <v>512446</v>
      </c>
      <c r="I16" s="24">
        <v>150000</v>
      </c>
      <c r="J16" s="6">
        <v>102500</v>
      </c>
      <c r="K16" s="25">
        <v>105061</v>
      </c>
    </row>
    <row r="17" spans="1:11" ht="13.5">
      <c r="A17" s="22" t="s">
        <v>25</v>
      </c>
      <c r="B17" s="6">
        <v>13730633</v>
      </c>
      <c r="C17" s="6">
        <v>18310597</v>
      </c>
      <c r="D17" s="23">
        <v>17380274</v>
      </c>
      <c r="E17" s="24">
        <v>21522942</v>
      </c>
      <c r="F17" s="6">
        <v>21884046</v>
      </c>
      <c r="G17" s="25">
        <v>21884046</v>
      </c>
      <c r="H17" s="26">
        <v>13533495</v>
      </c>
      <c r="I17" s="24">
        <v>18680785</v>
      </c>
      <c r="J17" s="6">
        <v>18537263</v>
      </c>
      <c r="K17" s="25">
        <v>19389525</v>
      </c>
    </row>
    <row r="18" spans="1:11" ht="13.5">
      <c r="A18" s="33" t="s">
        <v>26</v>
      </c>
      <c r="B18" s="34">
        <f>SUM(B11:B17)</f>
        <v>65288157</v>
      </c>
      <c r="C18" s="35">
        <f aca="true" t="shared" si="1" ref="C18:K18">SUM(C11:C17)</f>
        <v>68822639</v>
      </c>
      <c r="D18" s="36">
        <f t="shared" si="1"/>
        <v>78878859</v>
      </c>
      <c r="E18" s="34">
        <f t="shared" si="1"/>
        <v>80559331</v>
      </c>
      <c r="F18" s="35">
        <f t="shared" si="1"/>
        <v>82016378</v>
      </c>
      <c r="G18" s="37">
        <f t="shared" si="1"/>
        <v>82016378</v>
      </c>
      <c r="H18" s="38">
        <f t="shared" si="1"/>
        <v>73972642</v>
      </c>
      <c r="I18" s="34">
        <f t="shared" si="1"/>
        <v>80734103</v>
      </c>
      <c r="J18" s="35">
        <f t="shared" si="1"/>
        <v>82019925</v>
      </c>
      <c r="K18" s="37">
        <f t="shared" si="1"/>
        <v>84624011</v>
      </c>
    </row>
    <row r="19" spans="1:11" ht="13.5">
      <c r="A19" s="33" t="s">
        <v>27</v>
      </c>
      <c r="B19" s="39">
        <f>+B10-B18</f>
        <v>-1136829</v>
      </c>
      <c r="C19" s="40">
        <f aca="true" t="shared" si="2" ref="C19:K19">+C10-C18</f>
        <v>9421754</v>
      </c>
      <c r="D19" s="41">
        <f t="shared" si="2"/>
        <v>70861</v>
      </c>
      <c r="E19" s="39">
        <f t="shared" si="2"/>
        <v>1190669</v>
      </c>
      <c r="F19" s="40">
        <f t="shared" si="2"/>
        <v>1965622</v>
      </c>
      <c r="G19" s="42">
        <f t="shared" si="2"/>
        <v>1965622</v>
      </c>
      <c r="H19" s="43">
        <f t="shared" si="2"/>
        <v>1429403</v>
      </c>
      <c r="I19" s="39">
        <f t="shared" si="2"/>
        <v>2369897</v>
      </c>
      <c r="J19" s="40">
        <f t="shared" si="2"/>
        <v>2766075</v>
      </c>
      <c r="K19" s="42">
        <f t="shared" si="2"/>
        <v>1943989</v>
      </c>
    </row>
    <row r="20" spans="1:11" ht="25.5">
      <c r="A20" s="44" t="s">
        <v>28</v>
      </c>
      <c r="B20" s="45">
        <v>410633</v>
      </c>
      <c r="C20" s="46">
        <v>2866000</v>
      </c>
      <c r="D20" s="47">
        <v>0</v>
      </c>
      <c r="E20" s="45">
        <v>750000</v>
      </c>
      <c r="F20" s="46">
        <v>350000</v>
      </c>
      <c r="G20" s="48">
        <v>350000</v>
      </c>
      <c r="H20" s="49">
        <v>0</v>
      </c>
      <c r="I20" s="45">
        <v>930000</v>
      </c>
      <c r="J20" s="46">
        <v>350000</v>
      </c>
      <c r="K20" s="48">
        <v>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-726196</v>
      </c>
      <c r="C22" s="58">
        <f aca="true" t="shared" si="3" ref="C22:K22">SUM(C19:C21)</f>
        <v>12287754</v>
      </c>
      <c r="D22" s="59">
        <f t="shared" si="3"/>
        <v>70861</v>
      </c>
      <c r="E22" s="57">
        <f t="shared" si="3"/>
        <v>1940669</v>
      </c>
      <c r="F22" s="58">
        <f t="shared" si="3"/>
        <v>2315622</v>
      </c>
      <c r="G22" s="60">
        <f t="shared" si="3"/>
        <v>2315622</v>
      </c>
      <c r="H22" s="61">
        <f t="shared" si="3"/>
        <v>1429403</v>
      </c>
      <c r="I22" s="57">
        <f t="shared" si="3"/>
        <v>3299897</v>
      </c>
      <c r="J22" s="58">
        <f t="shared" si="3"/>
        <v>3116075</v>
      </c>
      <c r="K22" s="60">
        <f t="shared" si="3"/>
        <v>1943989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-726196</v>
      </c>
      <c r="C24" s="40">
        <f aca="true" t="shared" si="4" ref="C24:K24">SUM(C22:C23)</f>
        <v>12287754</v>
      </c>
      <c r="D24" s="41">
        <f t="shared" si="4"/>
        <v>70861</v>
      </c>
      <c r="E24" s="39">
        <f t="shared" si="4"/>
        <v>1940669</v>
      </c>
      <c r="F24" s="40">
        <f t="shared" si="4"/>
        <v>2315622</v>
      </c>
      <c r="G24" s="42">
        <f t="shared" si="4"/>
        <v>2315622</v>
      </c>
      <c r="H24" s="43">
        <f t="shared" si="4"/>
        <v>1429403</v>
      </c>
      <c r="I24" s="39">
        <f t="shared" si="4"/>
        <v>3299897</v>
      </c>
      <c r="J24" s="40">
        <f t="shared" si="4"/>
        <v>3116075</v>
      </c>
      <c r="K24" s="42">
        <f t="shared" si="4"/>
        <v>1943989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78725</v>
      </c>
      <c r="C27" s="7">
        <v>1883699</v>
      </c>
      <c r="D27" s="69">
        <v>166784</v>
      </c>
      <c r="E27" s="70">
        <v>1820000</v>
      </c>
      <c r="F27" s="7">
        <v>1062000</v>
      </c>
      <c r="G27" s="71">
        <v>1062000</v>
      </c>
      <c r="H27" s="72">
        <v>824609</v>
      </c>
      <c r="I27" s="70">
        <v>2210000</v>
      </c>
      <c r="J27" s="7">
        <v>530000</v>
      </c>
      <c r="K27" s="71">
        <v>180000</v>
      </c>
    </row>
    <row r="28" spans="1:11" ht="13.5">
      <c r="A28" s="73" t="s">
        <v>33</v>
      </c>
      <c r="B28" s="6">
        <v>0</v>
      </c>
      <c r="C28" s="6">
        <v>279458</v>
      </c>
      <c r="D28" s="23">
        <v>0</v>
      </c>
      <c r="E28" s="24">
        <v>750000</v>
      </c>
      <c r="F28" s="6">
        <v>350000</v>
      </c>
      <c r="G28" s="25">
        <v>350000</v>
      </c>
      <c r="H28" s="26">
        <v>0</v>
      </c>
      <c r="I28" s="24">
        <v>930000</v>
      </c>
      <c r="J28" s="6">
        <v>350000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168033</v>
      </c>
      <c r="D31" s="23">
        <v>110415</v>
      </c>
      <c r="E31" s="24">
        <v>1070000</v>
      </c>
      <c r="F31" s="6">
        <v>712000</v>
      </c>
      <c r="G31" s="25">
        <v>712000</v>
      </c>
      <c r="H31" s="26">
        <v>0</v>
      </c>
      <c r="I31" s="24">
        <v>1280000</v>
      </c>
      <c r="J31" s="6">
        <v>180000</v>
      </c>
      <c r="K31" s="25">
        <v>180000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447491</v>
      </c>
      <c r="D32" s="69">
        <f t="shared" si="5"/>
        <v>110415</v>
      </c>
      <c r="E32" s="70">
        <f t="shared" si="5"/>
        <v>1820000</v>
      </c>
      <c r="F32" s="7">
        <f t="shared" si="5"/>
        <v>1062000</v>
      </c>
      <c r="G32" s="71">
        <f t="shared" si="5"/>
        <v>1062000</v>
      </c>
      <c r="H32" s="72">
        <f t="shared" si="5"/>
        <v>0</v>
      </c>
      <c r="I32" s="70">
        <f t="shared" si="5"/>
        <v>2210000</v>
      </c>
      <c r="J32" s="7">
        <f t="shared" si="5"/>
        <v>530000</v>
      </c>
      <c r="K32" s="71">
        <f t="shared" si="5"/>
        <v>180000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-194498</v>
      </c>
      <c r="C35" s="6">
        <v>395112</v>
      </c>
      <c r="D35" s="23">
        <v>1887526</v>
      </c>
      <c r="E35" s="24">
        <v>1434842</v>
      </c>
      <c r="F35" s="6">
        <v>1878668</v>
      </c>
      <c r="G35" s="25">
        <v>1878668</v>
      </c>
      <c r="H35" s="26">
        <v>2194054</v>
      </c>
      <c r="I35" s="24">
        <v>270847</v>
      </c>
      <c r="J35" s="6">
        <v>1416847</v>
      </c>
      <c r="K35" s="25">
        <v>7732085</v>
      </c>
    </row>
    <row r="36" spans="1:11" ht="13.5">
      <c r="A36" s="22" t="s">
        <v>39</v>
      </c>
      <c r="B36" s="6">
        <v>-662792</v>
      </c>
      <c r="C36" s="6">
        <v>945522</v>
      </c>
      <c r="D36" s="23">
        <v>-1558043</v>
      </c>
      <c r="E36" s="24">
        <v>23769821</v>
      </c>
      <c r="F36" s="6">
        <v>23011821</v>
      </c>
      <c r="G36" s="25">
        <v>23011821</v>
      </c>
      <c r="H36" s="26">
        <v>-218460</v>
      </c>
      <c r="I36" s="24">
        <v>24240181</v>
      </c>
      <c r="J36" s="6">
        <v>22560181</v>
      </c>
      <c r="K36" s="25">
        <v>22313360</v>
      </c>
    </row>
    <row r="37" spans="1:11" ht="13.5">
      <c r="A37" s="22" t="s">
        <v>40</v>
      </c>
      <c r="B37" s="6">
        <v>4141635</v>
      </c>
      <c r="C37" s="6">
        <v>-4768695</v>
      </c>
      <c r="D37" s="23">
        <v>-254992</v>
      </c>
      <c r="E37" s="24">
        <v>9756779</v>
      </c>
      <c r="F37" s="6">
        <v>11548902</v>
      </c>
      <c r="G37" s="25">
        <v>11548902</v>
      </c>
      <c r="H37" s="26">
        <v>628772</v>
      </c>
      <c r="I37" s="24">
        <v>13822564</v>
      </c>
      <c r="J37" s="6">
        <v>12288564</v>
      </c>
      <c r="K37" s="25">
        <v>7866755</v>
      </c>
    </row>
    <row r="38" spans="1:11" ht="13.5">
      <c r="A38" s="22" t="s">
        <v>41</v>
      </c>
      <c r="B38" s="6">
        <v>183619</v>
      </c>
      <c r="C38" s="6">
        <v>-4735895</v>
      </c>
      <c r="D38" s="23">
        <v>582827</v>
      </c>
      <c r="E38" s="24">
        <v>22852002</v>
      </c>
      <c r="F38" s="6">
        <v>29370752</v>
      </c>
      <c r="G38" s="25">
        <v>29370752</v>
      </c>
      <c r="H38" s="26">
        <v>-82592</v>
      </c>
      <c r="I38" s="24">
        <v>30533251</v>
      </c>
      <c r="J38" s="6">
        <v>31533251</v>
      </c>
      <c r="K38" s="25">
        <v>21685690</v>
      </c>
    </row>
    <row r="39" spans="1:11" ht="13.5">
      <c r="A39" s="22" t="s">
        <v>42</v>
      </c>
      <c r="B39" s="6">
        <v>-4456348</v>
      </c>
      <c r="C39" s="6">
        <v>-1442540</v>
      </c>
      <c r="D39" s="23">
        <v>-69208</v>
      </c>
      <c r="E39" s="24">
        <v>-7404118</v>
      </c>
      <c r="F39" s="6">
        <v>-16029165</v>
      </c>
      <c r="G39" s="25">
        <v>-16029165</v>
      </c>
      <c r="H39" s="26">
        <v>0</v>
      </c>
      <c r="I39" s="24">
        <v>-19844787</v>
      </c>
      <c r="J39" s="6">
        <v>-19844787</v>
      </c>
      <c r="K39" s="25">
        <v>500000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-3459</v>
      </c>
      <c r="D42" s="23">
        <v>-92472</v>
      </c>
      <c r="E42" s="24">
        <v>80944000</v>
      </c>
      <c r="F42" s="6">
        <v>82776000</v>
      </c>
      <c r="G42" s="25">
        <v>82776000</v>
      </c>
      <c r="H42" s="26">
        <v>3151418</v>
      </c>
      <c r="I42" s="24">
        <v>90226019</v>
      </c>
      <c r="J42" s="6">
        <v>91278019</v>
      </c>
      <c r="K42" s="25">
        <v>92660019</v>
      </c>
    </row>
    <row r="43" spans="1:11" ht="13.5">
      <c r="A43" s="22" t="s">
        <v>45</v>
      </c>
      <c r="B43" s="6">
        <v>67749</v>
      </c>
      <c r="C43" s="6">
        <v>-57933</v>
      </c>
      <c r="D43" s="23">
        <v>-6770</v>
      </c>
      <c r="E43" s="24">
        <v>-1844726</v>
      </c>
      <c r="F43" s="6">
        <v>-1062000</v>
      </c>
      <c r="G43" s="25">
        <v>-1062000</v>
      </c>
      <c r="H43" s="26">
        <v>0</v>
      </c>
      <c r="I43" s="24">
        <v>-1490000</v>
      </c>
      <c r="J43" s="6">
        <v>-530000</v>
      </c>
      <c r="K43" s="25">
        <v>-158320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67749</v>
      </c>
      <c r="C45" s="7">
        <v>-61392</v>
      </c>
      <c r="D45" s="69">
        <v>-99242</v>
      </c>
      <c r="E45" s="70">
        <v>82466387</v>
      </c>
      <c r="F45" s="7">
        <v>85081113</v>
      </c>
      <c r="G45" s="71">
        <v>85081113</v>
      </c>
      <c r="H45" s="72">
        <v>3151418</v>
      </c>
      <c r="I45" s="70">
        <v>92103132</v>
      </c>
      <c r="J45" s="7">
        <v>94115132</v>
      </c>
      <c r="K45" s="71">
        <v>92501699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347923</v>
      </c>
      <c r="C48" s="6">
        <v>639838</v>
      </c>
      <c r="D48" s="23">
        <v>-255064</v>
      </c>
      <c r="E48" s="24">
        <v>1005767</v>
      </c>
      <c r="F48" s="6">
        <v>1449593</v>
      </c>
      <c r="G48" s="25">
        <v>1449593</v>
      </c>
      <c r="H48" s="26">
        <v>1851859</v>
      </c>
      <c r="I48" s="24">
        <v>336772</v>
      </c>
      <c r="J48" s="6">
        <v>1483552</v>
      </c>
      <c r="K48" s="25">
        <v>8253696</v>
      </c>
    </row>
    <row r="49" spans="1:11" ht="13.5">
      <c r="A49" s="22" t="s">
        <v>50</v>
      </c>
      <c r="B49" s="6">
        <f>+B75</f>
        <v>700794</v>
      </c>
      <c r="C49" s="6">
        <f aca="true" t="shared" si="6" ref="C49:K49">+C75</f>
        <v>-7028875</v>
      </c>
      <c r="D49" s="23">
        <f t="shared" si="6"/>
        <v>1615127</v>
      </c>
      <c r="E49" s="24">
        <f t="shared" si="6"/>
        <v>9256405</v>
      </c>
      <c r="F49" s="6">
        <f t="shared" si="6"/>
        <v>11048528</v>
      </c>
      <c r="G49" s="25">
        <f t="shared" si="6"/>
        <v>11048528</v>
      </c>
      <c r="H49" s="26">
        <f t="shared" si="6"/>
        <v>6328027.926854258</v>
      </c>
      <c r="I49" s="24">
        <f t="shared" si="6"/>
        <v>13317190</v>
      </c>
      <c r="J49" s="6">
        <f t="shared" si="6"/>
        <v>11783970</v>
      </c>
      <c r="K49" s="25">
        <f t="shared" si="6"/>
        <v>7888366</v>
      </c>
    </row>
    <row r="50" spans="1:11" ht="13.5">
      <c r="A50" s="33" t="s">
        <v>51</v>
      </c>
      <c r="B50" s="7">
        <f>+B48-B49</f>
        <v>-352871</v>
      </c>
      <c r="C50" s="7">
        <f aca="true" t="shared" si="7" ref="C50:K50">+C48-C49</f>
        <v>7668713</v>
      </c>
      <c r="D50" s="69">
        <f t="shared" si="7"/>
        <v>-1870191</v>
      </c>
      <c r="E50" s="70">
        <f t="shared" si="7"/>
        <v>-8250638</v>
      </c>
      <c r="F50" s="7">
        <f t="shared" si="7"/>
        <v>-9598935</v>
      </c>
      <c r="G50" s="71">
        <f t="shared" si="7"/>
        <v>-9598935</v>
      </c>
      <c r="H50" s="72">
        <f t="shared" si="7"/>
        <v>-4476168.926854258</v>
      </c>
      <c r="I50" s="70">
        <f t="shared" si="7"/>
        <v>-12980418</v>
      </c>
      <c r="J50" s="7">
        <f t="shared" si="7"/>
        <v>-10300418</v>
      </c>
      <c r="K50" s="71">
        <f t="shared" si="7"/>
        <v>365330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-595043</v>
      </c>
      <c r="C53" s="6">
        <v>955338</v>
      </c>
      <c r="D53" s="23">
        <v>-1554997</v>
      </c>
      <c r="E53" s="24">
        <v>23748141</v>
      </c>
      <c r="F53" s="6">
        <v>22990141</v>
      </c>
      <c r="G53" s="25">
        <v>22990141</v>
      </c>
      <c r="H53" s="26">
        <v>-218460</v>
      </c>
      <c r="I53" s="24">
        <v>23718501</v>
      </c>
      <c r="J53" s="6">
        <v>22038501</v>
      </c>
      <c r="K53" s="25">
        <v>21813360</v>
      </c>
    </row>
    <row r="54" spans="1:11" ht="13.5">
      <c r="A54" s="22" t="s">
        <v>54</v>
      </c>
      <c r="B54" s="6">
        <v>0</v>
      </c>
      <c r="C54" s="6">
        <v>834436</v>
      </c>
      <c r="D54" s="23">
        <v>921107</v>
      </c>
      <c r="E54" s="24">
        <v>594640</v>
      </c>
      <c r="F54" s="6">
        <v>594640</v>
      </c>
      <c r="G54" s="25">
        <v>594640</v>
      </c>
      <c r="H54" s="26">
        <v>886765</v>
      </c>
      <c r="I54" s="24">
        <v>594640</v>
      </c>
      <c r="J54" s="6">
        <v>594640</v>
      </c>
      <c r="K54" s="25">
        <v>594640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882224</v>
      </c>
      <c r="C56" s="6">
        <v>3571</v>
      </c>
      <c r="D56" s="23">
        <v>441622</v>
      </c>
      <c r="E56" s="24">
        <v>287977</v>
      </c>
      <c r="F56" s="6">
        <v>100000</v>
      </c>
      <c r="G56" s="25">
        <v>100000</v>
      </c>
      <c r="H56" s="26">
        <v>24653</v>
      </c>
      <c r="I56" s="24">
        <v>275000</v>
      </c>
      <c r="J56" s="6">
        <v>284675</v>
      </c>
      <c r="K56" s="25">
        <v>294908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0.2515673026950776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1685000</v>
      </c>
      <c r="F71" s="2">
        <f t="shared" si="9"/>
        <v>1685000</v>
      </c>
      <c r="G71" s="2">
        <f t="shared" si="9"/>
        <v>1685000</v>
      </c>
      <c r="H71" s="2">
        <f t="shared" si="9"/>
        <v>169418</v>
      </c>
      <c r="I71" s="2">
        <f t="shared" si="9"/>
        <v>675000</v>
      </c>
      <c r="J71" s="2">
        <f t="shared" si="9"/>
        <v>675000</v>
      </c>
      <c r="K71" s="2">
        <f t="shared" si="9"/>
        <v>675000</v>
      </c>
    </row>
    <row r="72" spans="1:11" ht="12.75" hidden="1">
      <c r="A72" s="1" t="s">
        <v>113</v>
      </c>
      <c r="B72" s="2">
        <f>+B77</f>
        <v>522994</v>
      </c>
      <c r="C72" s="2">
        <f aca="true" t="shared" si="10" ref="C72:K72">+C77</f>
        <v>598069</v>
      </c>
      <c r="D72" s="2">
        <f t="shared" si="10"/>
        <v>689006</v>
      </c>
      <c r="E72" s="2">
        <f t="shared" si="10"/>
        <v>1685000</v>
      </c>
      <c r="F72" s="2">
        <f t="shared" si="10"/>
        <v>1685000</v>
      </c>
      <c r="G72" s="2">
        <f t="shared" si="10"/>
        <v>1685000</v>
      </c>
      <c r="H72" s="2">
        <f t="shared" si="10"/>
        <v>673450</v>
      </c>
      <c r="I72" s="2">
        <f t="shared" si="10"/>
        <v>675000</v>
      </c>
      <c r="J72" s="2">
        <f t="shared" si="10"/>
        <v>675000</v>
      </c>
      <c r="K72" s="2">
        <f t="shared" si="10"/>
        <v>675000</v>
      </c>
    </row>
    <row r="73" spans="1:11" ht="12.75" hidden="1">
      <c r="A73" s="1" t="s">
        <v>114</v>
      </c>
      <c r="B73" s="2">
        <f>+B74</f>
        <v>1375850.1666666665</v>
      </c>
      <c r="C73" s="2">
        <f aca="true" t="shared" si="11" ref="C73:K73">+(C78+C80+C81+C82)-(B78+B80+B81+B82)</f>
        <v>355628</v>
      </c>
      <c r="D73" s="2">
        <f t="shared" si="11"/>
        <v>2394086</v>
      </c>
      <c r="E73" s="2">
        <f t="shared" si="11"/>
        <v>-1688789</v>
      </c>
      <c r="F73" s="2">
        <f>+(F78+F80+F81+F82)-(D78+D80+D81+D82)</f>
        <v>-1688789</v>
      </c>
      <c r="G73" s="2">
        <f>+(G78+G80+G81+G82)-(D78+D80+D81+D82)</f>
        <v>-1688789</v>
      </c>
      <c r="H73" s="2">
        <f>+(H78+H80+H81+H82)-(D78+D80+D81+D82)</f>
        <v>-1797349</v>
      </c>
      <c r="I73" s="2">
        <f>+(I78+I80+I81+I82)-(E78+E80+E81+E82)</f>
        <v>5000</v>
      </c>
      <c r="J73" s="2">
        <f t="shared" si="11"/>
        <v>-780</v>
      </c>
      <c r="K73" s="2">
        <f t="shared" si="11"/>
        <v>-476586</v>
      </c>
    </row>
    <row r="74" spans="1:11" ht="12.75" hidden="1">
      <c r="A74" s="1" t="s">
        <v>115</v>
      </c>
      <c r="B74" s="2">
        <f>+TREND(C74:E74)</f>
        <v>1375850.1666666665</v>
      </c>
      <c r="C74" s="2">
        <f>+C73</f>
        <v>355628</v>
      </c>
      <c r="D74" s="2">
        <f aca="true" t="shared" si="12" ref="D74:K74">+D73</f>
        <v>2394086</v>
      </c>
      <c r="E74" s="2">
        <f t="shared" si="12"/>
        <v>-1688789</v>
      </c>
      <c r="F74" s="2">
        <f t="shared" si="12"/>
        <v>-1688789</v>
      </c>
      <c r="G74" s="2">
        <f t="shared" si="12"/>
        <v>-1688789</v>
      </c>
      <c r="H74" s="2">
        <f t="shared" si="12"/>
        <v>-1797349</v>
      </c>
      <c r="I74" s="2">
        <f t="shared" si="12"/>
        <v>5000</v>
      </c>
      <c r="J74" s="2">
        <f t="shared" si="12"/>
        <v>-780</v>
      </c>
      <c r="K74" s="2">
        <f t="shared" si="12"/>
        <v>-476586</v>
      </c>
    </row>
    <row r="75" spans="1:11" ht="12.75" hidden="1">
      <c r="A75" s="1" t="s">
        <v>116</v>
      </c>
      <c r="B75" s="2">
        <f>+B84-(((B80+B81+B78)*B70)-B79)</f>
        <v>700794</v>
      </c>
      <c r="C75" s="2">
        <f aca="true" t="shared" si="13" ref="C75:K75">+C84-(((C80+C81+C78)*C70)-C79)</f>
        <v>-7028875</v>
      </c>
      <c r="D75" s="2">
        <f t="shared" si="13"/>
        <v>1615127</v>
      </c>
      <c r="E75" s="2">
        <f t="shared" si="13"/>
        <v>9256405</v>
      </c>
      <c r="F75" s="2">
        <f t="shared" si="13"/>
        <v>11048528</v>
      </c>
      <c r="G75" s="2">
        <f t="shared" si="13"/>
        <v>11048528</v>
      </c>
      <c r="H75" s="2">
        <f t="shared" si="13"/>
        <v>6328027.926854258</v>
      </c>
      <c r="I75" s="2">
        <f t="shared" si="13"/>
        <v>13317190</v>
      </c>
      <c r="J75" s="2">
        <f t="shared" si="13"/>
        <v>11783970</v>
      </c>
      <c r="K75" s="2">
        <f t="shared" si="13"/>
        <v>7888366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522994</v>
      </c>
      <c r="C77" s="3">
        <v>598069</v>
      </c>
      <c r="D77" s="3">
        <v>689006</v>
      </c>
      <c r="E77" s="3">
        <v>1685000</v>
      </c>
      <c r="F77" s="3">
        <v>1685000</v>
      </c>
      <c r="G77" s="3">
        <v>1685000</v>
      </c>
      <c r="H77" s="3">
        <v>673450</v>
      </c>
      <c r="I77" s="3">
        <v>675000</v>
      </c>
      <c r="J77" s="3">
        <v>675000</v>
      </c>
      <c r="K77" s="3">
        <v>675000</v>
      </c>
    </row>
    <row r="78" spans="1:11" ht="12.75" hidden="1">
      <c r="A78" s="1" t="s">
        <v>66</v>
      </c>
      <c r="B78" s="3">
        <v>-67749</v>
      </c>
      <c r="C78" s="3">
        <v>-9816</v>
      </c>
      <c r="D78" s="3">
        <v>-3046</v>
      </c>
      <c r="E78" s="3">
        <v>21680</v>
      </c>
      <c r="F78" s="3">
        <v>21680</v>
      </c>
      <c r="G78" s="3">
        <v>21680</v>
      </c>
      <c r="H78" s="3">
        <v>0</v>
      </c>
      <c r="I78" s="3">
        <v>21680</v>
      </c>
      <c r="J78" s="3">
        <v>21680</v>
      </c>
      <c r="K78" s="3">
        <v>0</v>
      </c>
    </row>
    <row r="79" spans="1:11" ht="12.75" hidden="1">
      <c r="A79" s="1" t="s">
        <v>67</v>
      </c>
      <c r="B79" s="3">
        <v>4049197</v>
      </c>
      <c r="C79" s="3">
        <v>-4874680</v>
      </c>
      <c r="D79" s="3">
        <v>-594015</v>
      </c>
      <c r="E79" s="3">
        <v>6976544</v>
      </c>
      <c r="F79" s="3">
        <v>8868667</v>
      </c>
      <c r="G79" s="3">
        <v>8868667</v>
      </c>
      <c r="H79" s="3">
        <v>3025401</v>
      </c>
      <c r="I79" s="3">
        <v>10744829</v>
      </c>
      <c r="J79" s="3">
        <v>10210829</v>
      </c>
      <c r="K79" s="3">
        <v>7552445</v>
      </c>
    </row>
    <row r="80" spans="1:11" ht="12.75" hidden="1">
      <c r="A80" s="1" t="s">
        <v>68</v>
      </c>
      <c r="B80" s="3">
        <v>17092</v>
      </c>
      <c r="C80" s="3">
        <v>527</v>
      </c>
      <c r="D80" s="3">
        <v>30774</v>
      </c>
      <c r="E80" s="3">
        <v>78309</v>
      </c>
      <c r="F80" s="3">
        <v>78309</v>
      </c>
      <c r="G80" s="3">
        <v>78309</v>
      </c>
      <c r="H80" s="3">
        <v>52299</v>
      </c>
      <c r="I80" s="3">
        <v>83309</v>
      </c>
      <c r="J80" s="3">
        <v>82529</v>
      </c>
      <c r="K80" s="3">
        <v>-21611</v>
      </c>
    </row>
    <row r="81" spans="1:11" ht="12.75" hidden="1">
      <c r="A81" s="1" t="s">
        <v>69</v>
      </c>
      <c r="B81" s="3">
        <v>-476790</v>
      </c>
      <c r="C81" s="3">
        <v>-169829</v>
      </c>
      <c r="D81" s="3">
        <v>2118476</v>
      </c>
      <c r="E81" s="3">
        <v>335203</v>
      </c>
      <c r="F81" s="3">
        <v>335203</v>
      </c>
      <c r="G81" s="3">
        <v>335203</v>
      </c>
      <c r="H81" s="3">
        <v>289896</v>
      </c>
      <c r="I81" s="3">
        <v>335203</v>
      </c>
      <c r="J81" s="3">
        <v>335203</v>
      </c>
      <c r="K81" s="3">
        <v>0</v>
      </c>
    </row>
    <row r="82" spans="1:11" ht="12.75" hidden="1">
      <c r="A82" s="1" t="s">
        <v>70</v>
      </c>
      <c r="B82" s="3">
        <v>-82723</v>
      </c>
      <c r="C82" s="3">
        <v>-75424</v>
      </c>
      <c r="D82" s="3">
        <v>-6660</v>
      </c>
      <c r="E82" s="3">
        <v>15563</v>
      </c>
      <c r="F82" s="3">
        <v>15563</v>
      </c>
      <c r="G82" s="3">
        <v>15563</v>
      </c>
      <c r="H82" s="3">
        <v>0</v>
      </c>
      <c r="I82" s="3">
        <v>15563</v>
      </c>
      <c r="J82" s="3">
        <v>15563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1685000</v>
      </c>
      <c r="F83" s="3">
        <v>1685000</v>
      </c>
      <c r="G83" s="3">
        <v>1685000</v>
      </c>
      <c r="H83" s="3">
        <v>169418</v>
      </c>
      <c r="I83" s="3">
        <v>675000</v>
      </c>
      <c r="J83" s="3">
        <v>675000</v>
      </c>
      <c r="K83" s="3">
        <v>675000</v>
      </c>
    </row>
    <row r="84" spans="1:11" ht="12.75" hidden="1">
      <c r="A84" s="1" t="s">
        <v>72</v>
      </c>
      <c r="B84" s="3">
        <v>-3348403</v>
      </c>
      <c r="C84" s="3">
        <v>-2154195</v>
      </c>
      <c r="D84" s="3">
        <v>2209142</v>
      </c>
      <c r="E84" s="3">
        <v>2715053</v>
      </c>
      <c r="F84" s="3">
        <v>2615053</v>
      </c>
      <c r="G84" s="3">
        <v>2615053</v>
      </c>
      <c r="H84" s="3">
        <v>3388712</v>
      </c>
      <c r="I84" s="3">
        <v>3012553</v>
      </c>
      <c r="J84" s="3">
        <v>2012553</v>
      </c>
      <c r="K84" s="3">
        <v>314310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509454065</v>
      </c>
      <c r="C5" s="6">
        <v>512886361</v>
      </c>
      <c r="D5" s="23">
        <v>555073411</v>
      </c>
      <c r="E5" s="24">
        <v>584107613</v>
      </c>
      <c r="F5" s="6">
        <v>584107613</v>
      </c>
      <c r="G5" s="25">
        <v>584107613</v>
      </c>
      <c r="H5" s="26">
        <v>590791953</v>
      </c>
      <c r="I5" s="24">
        <v>603706586</v>
      </c>
      <c r="J5" s="6">
        <v>647213982</v>
      </c>
      <c r="K5" s="25">
        <v>702110550</v>
      </c>
    </row>
    <row r="6" spans="1:11" ht="13.5">
      <c r="A6" s="22" t="s">
        <v>18</v>
      </c>
      <c r="B6" s="6">
        <v>1005887507</v>
      </c>
      <c r="C6" s="6">
        <v>905350099</v>
      </c>
      <c r="D6" s="23">
        <v>1049129003</v>
      </c>
      <c r="E6" s="24">
        <v>1170018205</v>
      </c>
      <c r="F6" s="6">
        <v>1170018205</v>
      </c>
      <c r="G6" s="25">
        <v>1170018205</v>
      </c>
      <c r="H6" s="26">
        <v>1072759521</v>
      </c>
      <c r="I6" s="24">
        <v>1291383494</v>
      </c>
      <c r="J6" s="6">
        <v>1411707159</v>
      </c>
      <c r="K6" s="25">
        <v>1526702325</v>
      </c>
    </row>
    <row r="7" spans="1:11" ht="13.5">
      <c r="A7" s="22" t="s">
        <v>19</v>
      </c>
      <c r="B7" s="6">
        <v>18700351</v>
      </c>
      <c r="C7" s="6">
        <v>10001619</v>
      </c>
      <c r="D7" s="23">
        <v>5502609</v>
      </c>
      <c r="E7" s="24">
        <v>10000000</v>
      </c>
      <c r="F7" s="6">
        <v>4000000</v>
      </c>
      <c r="G7" s="25">
        <v>4000000</v>
      </c>
      <c r="H7" s="26">
        <v>1792169</v>
      </c>
      <c r="I7" s="24">
        <v>9000000</v>
      </c>
      <c r="J7" s="6">
        <v>12000000</v>
      </c>
      <c r="K7" s="25">
        <v>15000000</v>
      </c>
    </row>
    <row r="8" spans="1:11" ht="13.5">
      <c r="A8" s="22" t="s">
        <v>20</v>
      </c>
      <c r="B8" s="6">
        <v>172480334</v>
      </c>
      <c r="C8" s="6">
        <v>192109752</v>
      </c>
      <c r="D8" s="23">
        <v>214815311</v>
      </c>
      <c r="E8" s="24">
        <v>224542000</v>
      </c>
      <c r="F8" s="6">
        <v>260137000</v>
      </c>
      <c r="G8" s="25">
        <v>260137000</v>
      </c>
      <c r="H8" s="26">
        <v>256526074</v>
      </c>
      <c r="I8" s="24">
        <v>230640000</v>
      </c>
      <c r="J8" s="6">
        <v>241544000</v>
      </c>
      <c r="K8" s="25">
        <v>243433595</v>
      </c>
    </row>
    <row r="9" spans="1:11" ht="13.5">
      <c r="A9" s="22" t="s">
        <v>21</v>
      </c>
      <c r="B9" s="6">
        <v>242559460</v>
      </c>
      <c r="C9" s="6">
        <v>213285720</v>
      </c>
      <c r="D9" s="23">
        <v>212921475</v>
      </c>
      <c r="E9" s="24">
        <v>223893400</v>
      </c>
      <c r="F9" s="6">
        <v>235893400</v>
      </c>
      <c r="G9" s="25">
        <v>235893400</v>
      </c>
      <c r="H9" s="26">
        <v>174716252</v>
      </c>
      <c r="I9" s="24">
        <v>230981300</v>
      </c>
      <c r="J9" s="6">
        <v>232876702</v>
      </c>
      <c r="K9" s="25">
        <v>233907847</v>
      </c>
    </row>
    <row r="10" spans="1:11" ht="25.5">
      <c r="A10" s="27" t="s">
        <v>105</v>
      </c>
      <c r="B10" s="28">
        <f>SUM(B5:B9)</f>
        <v>1949081717</v>
      </c>
      <c r="C10" s="29">
        <f aca="true" t="shared" si="0" ref="C10:K10">SUM(C5:C9)</f>
        <v>1833633551</v>
      </c>
      <c r="D10" s="30">
        <f t="shared" si="0"/>
        <v>2037441809</v>
      </c>
      <c r="E10" s="28">
        <f t="shared" si="0"/>
        <v>2212561218</v>
      </c>
      <c r="F10" s="29">
        <f t="shared" si="0"/>
        <v>2254156218</v>
      </c>
      <c r="G10" s="31">
        <f t="shared" si="0"/>
        <v>2254156218</v>
      </c>
      <c r="H10" s="32">
        <f t="shared" si="0"/>
        <v>2096585969</v>
      </c>
      <c r="I10" s="28">
        <f t="shared" si="0"/>
        <v>2365711380</v>
      </c>
      <c r="J10" s="29">
        <f t="shared" si="0"/>
        <v>2545341843</v>
      </c>
      <c r="K10" s="31">
        <f t="shared" si="0"/>
        <v>2721154317</v>
      </c>
    </row>
    <row r="11" spans="1:11" ht="13.5">
      <c r="A11" s="22" t="s">
        <v>22</v>
      </c>
      <c r="B11" s="6">
        <v>647309193</v>
      </c>
      <c r="C11" s="6">
        <v>688565282</v>
      </c>
      <c r="D11" s="23">
        <v>652921929</v>
      </c>
      <c r="E11" s="24">
        <v>814281382</v>
      </c>
      <c r="F11" s="6">
        <v>800081382</v>
      </c>
      <c r="G11" s="25">
        <v>800081382</v>
      </c>
      <c r="H11" s="26">
        <v>702118302</v>
      </c>
      <c r="I11" s="24">
        <v>836387858</v>
      </c>
      <c r="J11" s="6">
        <v>885627381</v>
      </c>
      <c r="K11" s="25">
        <v>934848655</v>
      </c>
    </row>
    <row r="12" spans="1:11" ht="13.5">
      <c r="A12" s="22" t="s">
        <v>23</v>
      </c>
      <c r="B12" s="6">
        <v>28409360</v>
      </c>
      <c r="C12" s="6">
        <v>28387557</v>
      </c>
      <c r="D12" s="23">
        <v>30367387</v>
      </c>
      <c r="E12" s="24">
        <v>33022892</v>
      </c>
      <c r="F12" s="6">
        <v>33022892</v>
      </c>
      <c r="G12" s="25">
        <v>33022892</v>
      </c>
      <c r="H12" s="26">
        <v>30177978</v>
      </c>
      <c r="I12" s="24">
        <v>34547434</v>
      </c>
      <c r="J12" s="6">
        <v>36274804</v>
      </c>
      <c r="K12" s="25">
        <v>38269920</v>
      </c>
    </row>
    <row r="13" spans="1:11" ht="13.5">
      <c r="A13" s="22" t="s">
        <v>106</v>
      </c>
      <c r="B13" s="6">
        <v>64442505</v>
      </c>
      <c r="C13" s="6">
        <v>61696776</v>
      </c>
      <c r="D13" s="23">
        <v>69408624</v>
      </c>
      <c r="E13" s="24">
        <v>73550000</v>
      </c>
      <c r="F13" s="6">
        <v>73550000</v>
      </c>
      <c r="G13" s="25">
        <v>73550000</v>
      </c>
      <c r="H13" s="26">
        <v>0</v>
      </c>
      <c r="I13" s="24">
        <v>79150000</v>
      </c>
      <c r="J13" s="6">
        <v>84324750</v>
      </c>
      <c r="K13" s="25">
        <v>89218341</v>
      </c>
    </row>
    <row r="14" spans="1:11" ht="13.5">
      <c r="A14" s="22" t="s">
        <v>24</v>
      </c>
      <c r="B14" s="6">
        <v>27213051</v>
      </c>
      <c r="C14" s="6">
        <v>25790059</v>
      </c>
      <c r="D14" s="23">
        <v>30581647</v>
      </c>
      <c r="E14" s="24">
        <v>23541876</v>
      </c>
      <c r="F14" s="6">
        <v>35541876</v>
      </c>
      <c r="G14" s="25">
        <v>35541876</v>
      </c>
      <c r="H14" s="26">
        <v>25527264</v>
      </c>
      <c r="I14" s="24">
        <v>22260569</v>
      </c>
      <c r="J14" s="6">
        <v>20963113</v>
      </c>
      <c r="K14" s="25">
        <v>19501258</v>
      </c>
    </row>
    <row r="15" spans="1:11" ht="13.5">
      <c r="A15" s="22" t="s">
        <v>107</v>
      </c>
      <c r="B15" s="6">
        <v>686601850</v>
      </c>
      <c r="C15" s="6">
        <v>713567450</v>
      </c>
      <c r="D15" s="23">
        <v>777931097</v>
      </c>
      <c r="E15" s="24">
        <v>837926444</v>
      </c>
      <c r="F15" s="6">
        <v>852668944</v>
      </c>
      <c r="G15" s="25">
        <v>852668944</v>
      </c>
      <c r="H15" s="26">
        <v>600864695</v>
      </c>
      <c r="I15" s="24">
        <v>926330780</v>
      </c>
      <c r="J15" s="6">
        <v>1022387911</v>
      </c>
      <c r="K15" s="25">
        <v>1118205534</v>
      </c>
    </row>
    <row r="16" spans="1:11" ht="13.5">
      <c r="A16" s="22" t="s">
        <v>20</v>
      </c>
      <c r="B16" s="6">
        <v>9324953</v>
      </c>
      <c r="C16" s="6">
        <v>3940283</v>
      </c>
      <c r="D16" s="23">
        <v>2733463</v>
      </c>
      <c r="E16" s="24">
        <v>6060000</v>
      </c>
      <c r="F16" s="6">
        <v>4280000</v>
      </c>
      <c r="G16" s="25">
        <v>4280000</v>
      </c>
      <c r="H16" s="26">
        <v>2528059</v>
      </c>
      <c r="I16" s="24">
        <v>4850000</v>
      </c>
      <c r="J16" s="6">
        <v>4951583</v>
      </c>
      <c r="K16" s="25">
        <v>5059920</v>
      </c>
    </row>
    <row r="17" spans="1:11" ht="13.5">
      <c r="A17" s="22" t="s">
        <v>25</v>
      </c>
      <c r="B17" s="6">
        <v>473017403</v>
      </c>
      <c r="C17" s="6">
        <v>339038049</v>
      </c>
      <c r="D17" s="23">
        <v>372893434</v>
      </c>
      <c r="E17" s="24">
        <v>404644930</v>
      </c>
      <c r="F17" s="6">
        <v>442227430</v>
      </c>
      <c r="G17" s="25">
        <v>442227430</v>
      </c>
      <c r="H17" s="26">
        <v>418670509</v>
      </c>
      <c r="I17" s="24">
        <v>441457282</v>
      </c>
      <c r="J17" s="6">
        <v>469732945</v>
      </c>
      <c r="K17" s="25">
        <v>494704769</v>
      </c>
    </row>
    <row r="18" spans="1:11" ht="13.5">
      <c r="A18" s="33" t="s">
        <v>26</v>
      </c>
      <c r="B18" s="34">
        <f>SUM(B11:B17)</f>
        <v>1936318315</v>
      </c>
      <c r="C18" s="35">
        <f aca="true" t="shared" si="1" ref="C18:K18">SUM(C11:C17)</f>
        <v>1860985456</v>
      </c>
      <c r="D18" s="36">
        <f t="shared" si="1"/>
        <v>1936837581</v>
      </c>
      <c r="E18" s="34">
        <f t="shared" si="1"/>
        <v>2193027524</v>
      </c>
      <c r="F18" s="35">
        <f t="shared" si="1"/>
        <v>2241372524</v>
      </c>
      <c r="G18" s="37">
        <f t="shared" si="1"/>
        <v>2241372524</v>
      </c>
      <c r="H18" s="38">
        <f t="shared" si="1"/>
        <v>1779886807</v>
      </c>
      <c r="I18" s="34">
        <f t="shared" si="1"/>
        <v>2344983923</v>
      </c>
      <c r="J18" s="35">
        <f t="shared" si="1"/>
        <v>2524262487</v>
      </c>
      <c r="K18" s="37">
        <f t="shared" si="1"/>
        <v>2699808397</v>
      </c>
    </row>
    <row r="19" spans="1:11" ht="13.5">
      <c r="A19" s="33" t="s">
        <v>27</v>
      </c>
      <c r="B19" s="39">
        <f>+B10-B18</f>
        <v>12763402</v>
      </c>
      <c r="C19" s="40">
        <f aca="true" t="shared" si="2" ref="C19:K19">+C10-C18</f>
        <v>-27351905</v>
      </c>
      <c r="D19" s="41">
        <f t="shared" si="2"/>
        <v>100604228</v>
      </c>
      <c r="E19" s="39">
        <f t="shared" si="2"/>
        <v>19533694</v>
      </c>
      <c r="F19" s="40">
        <f t="shared" si="2"/>
        <v>12783694</v>
      </c>
      <c r="G19" s="42">
        <f t="shared" si="2"/>
        <v>12783694</v>
      </c>
      <c r="H19" s="43">
        <f t="shared" si="2"/>
        <v>316699162</v>
      </c>
      <c r="I19" s="39">
        <f t="shared" si="2"/>
        <v>20727457</v>
      </c>
      <c r="J19" s="40">
        <f t="shared" si="2"/>
        <v>21079356</v>
      </c>
      <c r="K19" s="42">
        <f t="shared" si="2"/>
        <v>21345920</v>
      </c>
    </row>
    <row r="20" spans="1:11" ht="25.5">
      <c r="A20" s="44" t="s">
        <v>28</v>
      </c>
      <c r="B20" s="45">
        <v>203032733</v>
      </c>
      <c r="C20" s="46">
        <v>197253603</v>
      </c>
      <c r="D20" s="47">
        <v>143010618</v>
      </c>
      <c r="E20" s="45">
        <v>116556000</v>
      </c>
      <c r="F20" s="46">
        <v>109045797</v>
      </c>
      <c r="G20" s="48">
        <v>109045797</v>
      </c>
      <c r="H20" s="49">
        <v>0</v>
      </c>
      <c r="I20" s="45">
        <v>167766000</v>
      </c>
      <c r="J20" s="46">
        <v>98625000</v>
      </c>
      <c r="K20" s="48">
        <v>96786000</v>
      </c>
    </row>
    <row r="21" spans="1:11" ht="63.75">
      <c r="A21" s="50" t="s">
        <v>108</v>
      </c>
      <c r="B21" s="51">
        <v>4561345</v>
      </c>
      <c r="C21" s="52">
        <v>0</v>
      </c>
      <c r="D21" s="53">
        <v>0</v>
      </c>
      <c r="E21" s="51">
        <v>14400000</v>
      </c>
      <c r="F21" s="52">
        <v>14400000</v>
      </c>
      <c r="G21" s="54">
        <v>14400000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220357480</v>
      </c>
      <c r="C22" s="58">
        <f aca="true" t="shared" si="3" ref="C22:K22">SUM(C19:C21)</f>
        <v>169901698</v>
      </c>
      <c r="D22" s="59">
        <f t="shared" si="3"/>
        <v>243614846</v>
      </c>
      <c r="E22" s="57">
        <f t="shared" si="3"/>
        <v>150489694</v>
      </c>
      <c r="F22" s="58">
        <f t="shared" si="3"/>
        <v>136229491</v>
      </c>
      <c r="G22" s="60">
        <f t="shared" si="3"/>
        <v>136229491</v>
      </c>
      <c r="H22" s="61">
        <f t="shared" si="3"/>
        <v>316699162</v>
      </c>
      <c r="I22" s="57">
        <f t="shared" si="3"/>
        <v>188493457</v>
      </c>
      <c r="J22" s="58">
        <f t="shared" si="3"/>
        <v>119704356</v>
      </c>
      <c r="K22" s="60">
        <f t="shared" si="3"/>
        <v>118131920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220357480</v>
      </c>
      <c r="C24" s="40">
        <f aca="true" t="shared" si="4" ref="C24:K24">SUM(C22:C23)</f>
        <v>169901698</v>
      </c>
      <c r="D24" s="41">
        <f t="shared" si="4"/>
        <v>243614846</v>
      </c>
      <c r="E24" s="39">
        <f t="shared" si="4"/>
        <v>150489694</v>
      </c>
      <c r="F24" s="40">
        <f t="shared" si="4"/>
        <v>136229491</v>
      </c>
      <c r="G24" s="42">
        <f t="shared" si="4"/>
        <v>136229491</v>
      </c>
      <c r="H24" s="43">
        <f t="shared" si="4"/>
        <v>316699162</v>
      </c>
      <c r="I24" s="39">
        <f t="shared" si="4"/>
        <v>188493457</v>
      </c>
      <c r="J24" s="40">
        <f t="shared" si="4"/>
        <v>119704356</v>
      </c>
      <c r="K24" s="42">
        <f t="shared" si="4"/>
        <v>118131920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245757999</v>
      </c>
      <c r="C27" s="7">
        <v>200685190</v>
      </c>
      <c r="D27" s="69">
        <v>137017860</v>
      </c>
      <c r="E27" s="70">
        <v>154456000</v>
      </c>
      <c r="F27" s="7">
        <v>155445797</v>
      </c>
      <c r="G27" s="71">
        <v>155445797</v>
      </c>
      <c r="H27" s="72">
        <v>114498484</v>
      </c>
      <c r="I27" s="70">
        <v>179266000</v>
      </c>
      <c r="J27" s="7">
        <v>113125000</v>
      </c>
      <c r="K27" s="71">
        <v>115786000</v>
      </c>
    </row>
    <row r="28" spans="1:11" ht="13.5">
      <c r="A28" s="73" t="s">
        <v>33</v>
      </c>
      <c r="B28" s="6">
        <v>183356385</v>
      </c>
      <c r="C28" s="6">
        <v>177022723</v>
      </c>
      <c r="D28" s="23">
        <v>126994425</v>
      </c>
      <c r="E28" s="24">
        <v>130956000</v>
      </c>
      <c r="F28" s="6">
        <v>123445797</v>
      </c>
      <c r="G28" s="25">
        <v>123445797</v>
      </c>
      <c r="H28" s="26">
        <v>0</v>
      </c>
      <c r="I28" s="24">
        <v>167766000</v>
      </c>
      <c r="J28" s="6">
        <v>98625000</v>
      </c>
      <c r="K28" s="25">
        <v>96786000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23662467</v>
      </c>
      <c r="D31" s="23">
        <v>10023435</v>
      </c>
      <c r="E31" s="24">
        <v>23500000</v>
      </c>
      <c r="F31" s="6">
        <v>32000000</v>
      </c>
      <c r="G31" s="25">
        <v>32000000</v>
      </c>
      <c r="H31" s="26">
        <v>0</v>
      </c>
      <c r="I31" s="24">
        <v>11500000</v>
      </c>
      <c r="J31" s="6">
        <v>14500000</v>
      </c>
      <c r="K31" s="25">
        <v>19000000</v>
      </c>
    </row>
    <row r="32" spans="1:11" ht="13.5">
      <c r="A32" s="33" t="s">
        <v>36</v>
      </c>
      <c r="B32" s="7">
        <f>SUM(B28:B31)</f>
        <v>183356385</v>
      </c>
      <c r="C32" s="7">
        <f aca="true" t="shared" si="5" ref="C32:K32">SUM(C28:C31)</f>
        <v>200685190</v>
      </c>
      <c r="D32" s="69">
        <f t="shared" si="5"/>
        <v>137017860</v>
      </c>
      <c r="E32" s="70">
        <f t="shared" si="5"/>
        <v>154456000</v>
      </c>
      <c r="F32" s="7">
        <f t="shared" si="5"/>
        <v>155445797</v>
      </c>
      <c r="G32" s="71">
        <f t="shared" si="5"/>
        <v>155445797</v>
      </c>
      <c r="H32" s="72">
        <f t="shared" si="5"/>
        <v>0</v>
      </c>
      <c r="I32" s="70">
        <f t="shared" si="5"/>
        <v>179266000</v>
      </c>
      <c r="J32" s="7">
        <f t="shared" si="5"/>
        <v>113125000</v>
      </c>
      <c r="K32" s="71">
        <f t="shared" si="5"/>
        <v>115786000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1346884839</v>
      </c>
      <c r="C35" s="6">
        <v>1592547873</v>
      </c>
      <c r="D35" s="23">
        <v>1859149965</v>
      </c>
      <c r="E35" s="24">
        <v>1891892366</v>
      </c>
      <c r="F35" s="6">
        <v>2081289920</v>
      </c>
      <c r="G35" s="25">
        <v>2081289920</v>
      </c>
      <c r="H35" s="26">
        <v>1910080346</v>
      </c>
      <c r="I35" s="24">
        <v>2242829790</v>
      </c>
      <c r="J35" s="6">
        <v>2401049984</v>
      </c>
      <c r="K35" s="25">
        <v>2698282815</v>
      </c>
    </row>
    <row r="36" spans="1:11" ht="13.5">
      <c r="A36" s="22" t="s">
        <v>39</v>
      </c>
      <c r="B36" s="6">
        <v>1860121560</v>
      </c>
      <c r="C36" s="6">
        <v>1967676350</v>
      </c>
      <c r="D36" s="23">
        <v>2032529993</v>
      </c>
      <c r="E36" s="24">
        <v>2162580951</v>
      </c>
      <c r="F36" s="6">
        <v>2163570748</v>
      </c>
      <c r="G36" s="25">
        <v>2163570748</v>
      </c>
      <c r="H36" s="26">
        <v>2147028476</v>
      </c>
      <c r="I36" s="24">
        <v>2225894303</v>
      </c>
      <c r="J36" s="6">
        <v>2203590722</v>
      </c>
      <c r="K36" s="25">
        <v>2331679663</v>
      </c>
    </row>
    <row r="37" spans="1:11" ht="13.5">
      <c r="A37" s="22" t="s">
        <v>40</v>
      </c>
      <c r="B37" s="6">
        <v>196760686</v>
      </c>
      <c r="C37" s="6">
        <v>420723085</v>
      </c>
      <c r="D37" s="23">
        <v>550472141</v>
      </c>
      <c r="E37" s="24">
        <v>491084047</v>
      </c>
      <c r="F37" s="6">
        <v>681731601</v>
      </c>
      <c r="G37" s="25">
        <v>681731601</v>
      </c>
      <c r="H37" s="26">
        <v>409577816</v>
      </c>
      <c r="I37" s="24">
        <v>725335203</v>
      </c>
      <c r="J37" s="6">
        <v>695883650</v>
      </c>
      <c r="K37" s="25">
        <v>867803933</v>
      </c>
    </row>
    <row r="38" spans="1:11" ht="13.5">
      <c r="A38" s="22" t="s">
        <v>41</v>
      </c>
      <c r="B38" s="6">
        <v>441597710</v>
      </c>
      <c r="C38" s="6">
        <v>460441439</v>
      </c>
      <c r="D38" s="23">
        <v>432945173</v>
      </c>
      <c r="E38" s="24">
        <v>414362463</v>
      </c>
      <c r="F38" s="6">
        <v>414362463</v>
      </c>
      <c r="G38" s="25">
        <v>414362463</v>
      </c>
      <c r="H38" s="26">
        <v>423397578</v>
      </c>
      <c r="I38" s="24">
        <v>417828681</v>
      </c>
      <c r="J38" s="6">
        <v>419094902</v>
      </c>
      <c r="K38" s="25">
        <v>444240597</v>
      </c>
    </row>
    <row r="39" spans="1:11" ht="13.5">
      <c r="A39" s="22" t="s">
        <v>42</v>
      </c>
      <c r="B39" s="6">
        <v>2348290499</v>
      </c>
      <c r="C39" s="6">
        <v>2592504078</v>
      </c>
      <c r="D39" s="23">
        <v>2898617887</v>
      </c>
      <c r="E39" s="24">
        <v>3149026807</v>
      </c>
      <c r="F39" s="6">
        <v>3148766604</v>
      </c>
      <c r="G39" s="25">
        <v>3148766604</v>
      </c>
      <c r="H39" s="26">
        <v>3224133388</v>
      </c>
      <c r="I39" s="24">
        <v>3325560209</v>
      </c>
      <c r="J39" s="6">
        <v>3489662154</v>
      </c>
      <c r="K39" s="25">
        <v>3717917948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643168360</v>
      </c>
      <c r="F42" s="6">
        <v>643168360</v>
      </c>
      <c r="G42" s="25">
        <v>643168360</v>
      </c>
      <c r="H42" s="26">
        <v>55193072</v>
      </c>
      <c r="I42" s="24">
        <v>261126800</v>
      </c>
      <c r="J42" s="6">
        <v>251322527</v>
      </c>
      <c r="K42" s="25">
        <v>287458224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-191590854</v>
      </c>
      <c r="F43" s="6">
        <v>-155445797</v>
      </c>
      <c r="G43" s="25">
        <v>-155445797</v>
      </c>
      <c r="H43" s="26">
        <v>-111391139</v>
      </c>
      <c r="I43" s="24">
        <v>-178998137</v>
      </c>
      <c r="J43" s="6">
        <v>-111974356</v>
      </c>
      <c r="K43" s="25">
        <v>-117928981</v>
      </c>
    </row>
    <row r="44" spans="1:11" ht="13.5">
      <c r="A44" s="22" t="s">
        <v>46</v>
      </c>
      <c r="B44" s="6">
        <v>32414544</v>
      </c>
      <c r="C44" s="6">
        <v>2596983</v>
      </c>
      <c r="D44" s="23">
        <v>1781830</v>
      </c>
      <c r="E44" s="24">
        <v>5029182</v>
      </c>
      <c r="F44" s="6">
        <v>0</v>
      </c>
      <c r="G44" s="25">
        <v>0</v>
      </c>
      <c r="H44" s="26">
        <v>-39773587</v>
      </c>
      <c r="I44" s="24">
        <v>-6934000</v>
      </c>
      <c r="J44" s="6">
        <v>-8485873</v>
      </c>
      <c r="K44" s="25">
        <v>-9858800</v>
      </c>
    </row>
    <row r="45" spans="1:11" ht="13.5">
      <c r="A45" s="33" t="s">
        <v>47</v>
      </c>
      <c r="B45" s="7">
        <v>258818491</v>
      </c>
      <c r="C45" s="7">
        <v>84057166</v>
      </c>
      <c r="D45" s="69">
        <v>75697874</v>
      </c>
      <c r="E45" s="70">
        <v>658656285</v>
      </c>
      <c r="F45" s="7">
        <v>689772160</v>
      </c>
      <c r="G45" s="71">
        <v>689772160</v>
      </c>
      <c r="H45" s="72">
        <v>111351395</v>
      </c>
      <c r="I45" s="70">
        <v>169085663</v>
      </c>
      <c r="J45" s="7">
        <v>371972539</v>
      </c>
      <c r="K45" s="71">
        <v>564089400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81460185</v>
      </c>
      <c r="C48" s="6">
        <v>73916044</v>
      </c>
      <c r="D48" s="23">
        <v>96533902</v>
      </c>
      <c r="E48" s="24">
        <v>123741980</v>
      </c>
      <c r="F48" s="6">
        <v>122491980</v>
      </c>
      <c r="G48" s="25">
        <v>122491980</v>
      </c>
      <c r="H48" s="26">
        <v>-40262135</v>
      </c>
      <c r="I48" s="24">
        <v>172967800</v>
      </c>
      <c r="J48" s="6">
        <v>309727871</v>
      </c>
      <c r="K48" s="25">
        <v>481481375</v>
      </c>
    </row>
    <row r="49" spans="1:11" ht="13.5">
      <c r="A49" s="22" t="s">
        <v>50</v>
      </c>
      <c r="B49" s="6">
        <f>+B75</f>
        <v>296361136</v>
      </c>
      <c r="C49" s="6">
        <f aca="true" t="shared" si="6" ref="C49:K49">+C75</f>
        <v>545369100</v>
      </c>
      <c r="D49" s="23">
        <f t="shared" si="6"/>
        <v>687753178</v>
      </c>
      <c r="E49" s="24">
        <f t="shared" si="6"/>
        <v>-1469690905.049051</v>
      </c>
      <c r="F49" s="6">
        <f t="shared" si="6"/>
        <v>-1284760280.5708141</v>
      </c>
      <c r="G49" s="25">
        <f t="shared" si="6"/>
        <v>-1284760280.5708141</v>
      </c>
      <c r="H49" s="26">
        <f t="shared" si="6"/>
        <v>-1068348340.5700126</v>
      </c>
      <c r="I49" s="24">
        <f t="shared" si="6"/>
        <v>-1170774272.484953</v>
      </c>
      <c r="J49" s="6">
        <f t="shared" si="6"/>
        <v>-1261385375.6976905</v>
      </c>
      <c r="K49" s="25">
        <f t="shared" si="6"/>
        <v>-1237572408.9196901</v>
      </c>
    </row>
    <row r="50" spans="1:11" ht="13.5">
      <c r="A50" s="33" t="s">
        <v>51</v>
      </c>
      <c r="B50" s="7">
        <f>+B48-B49</f>
        <v>-214900951</v>
      </c>
      <c r="C50" s="7">
        <f aca="true" t="shared" si="7" ref="C50:K50">+C48-C49</f>
        <v>-471453056</v>
      </c>
      <c r="D50" s="69">
        <f t="shared" si="7"/>
        <v>-591219276</v>
      </c>
      <c r="E50" s="70">
        <f t="shared" si="7"/>
        <v>1593432885.049051</v>
      </c>
      <c r="F50" s="7">
        <f t="shared" si="7"/>
        <v>1407252260.5708141</v>
      </c>
      <c r="G50" s="71">
        <f t="shared" si="7"/>
        <v>1407252260.5708141</v>
      </c>
      <c r="H50" s="72">
        <f t="shared" si="7"/>
        <v>1028086205.5700126</v>
      </c>
      <c r="I50" s="70">
        <f t="shared" si="7"/>
        <v>1343742072.484953</v>
      </c>
      <c r="J50" s="7">
        <f t="shared" si="7"/>
        <v>1571113246.6976905</v>
      </c>
      <c r="K50" s="71">
        <f t="shared" si="7"/>
        <v>1719053783.9196901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1860121560</v>
      </c>
      <c r="C53" s="6">
        <v>1967676350</v>
      </c>
      <c r="D53" s="23">
        <v>2032529993</v>
      </c>
      <c r="E53" s="24">
        <v>2125446097</v>
      </c>
      <c r="F53" s="6">
        <v>2126435894</v>
      </c>
      <c r="G53" s="25">
        <v>2126435894</v>
      </c>
      <c r="H53" s="26">
        <v>2147028476</v>
      </c>
      <c r="I53" s="24">
        <v>2189027312</v>
      </c>
      <c r="J53" s="6">
        <v>2167874375</v>
      </c>
      <c r="K53" s="25">
        <v>2293820335</v>
      </c>
    </row>
    <row r="54" spans="1:11" ht="13.5">
      <c r="A54" s="22" t="s">
        <v>54</v>
      </c>
      <c r="B54" s="6">
        <v>0</v>
      </c>
      <c r="C54" s="6">
        <v>61696776</v>
      </c>
      <c r="D54" s="23">
        <v>69001201</v>
      </c>
      <c r="E54" s="24">
        <v>73550000</v>
      </c>
      <c r="F54" s="6">
        <v>73550000</v>
      </c>
      <c r="G54" s="25">
        <v>73550000</v>
      </c>
      <c r="H54" s="26">
        <v>0</v>
      </c>
      <c r="I54" s="24">
        <v>79150000</v>
      </c>
      <c r="J54" s="6">
        <v>84324750</v>
      </c>
      <c r="K54" s="25">
        <v>89218341</v>
      </c>
    </row>
    <row r="55" spans="1:11" ht="13.5">
      <c r="A55" s="22" t="s">
        <v>55</v>
      </c>
      <c r="B55" s="6">
        <v>171637843</v>
      </c>
      <c r="C55" s="6">
        <v>137169219</v>
      </c>
      <c r="D55" s="23">
        <v>86471244</v>
      </c>
      <c r="E55" s="24">
        <v>87943000</v>
      </c>
      <c r="F55" s="6">
        <v>79384397</v>
      </c>
      <c r="G55" s="25">
        <v>79384397</v>
      </c>
      <c r="H55" s="26">
        <v>66331835</v>
      </c>
      <c r="I55" s="24">
        <v>79500000</v>
      </c>
      <c r="J55" s="6">
        <v>73625000</v>
      </c>
      <c r="K55" s="25">
        <v>73786000</v>
      </c>
    </row>
    <row r="56" spans="1:11" ht="13.5">
      <c r="A56" s="22" t="s">
        <v>56</v>
      </c>
      <c r="B56" s="6">
        <v>252760773</v>
      </c>
      <c r="C56" s="6">
        <v>232446141</v>
      </c>
      <c r="D56" s="23">
        <v>217833621</v>
      </c>
      <c r="E56" s="24">
        <v>262452227</v>
      </c>
      <c r="F56" s="6">
        <v>263645727</v>
      </c>
      <c r="G56" s="25">
        <v>263645727</v>
      </c>
      <c r="H56" s="26">
        <v>232344905</v>
      </c>
      <c r="I56" s="24">
        <v>268726022</v>
      </c>
      <c r="J56" s="6">
        <v>287316989</v>
      </c>
      <c r="K56" s="25">
        <v>307004637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5781</v>
      </c>
      <c r="C62" s="98">
        <v>5781</v>
      </c>
      <c r="D62" s="99">
        <v>0</v>
      </c>
      <c r="E62" s="97">
        <v>5781</v>
      </c>
      <c r="F62" s="98">
        <v>5781</v>
      </c>
      <c r="G62" s="99">
        <v>5781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5164</v>
      </c>
      <c r="C63" s="98">
        <v>5164</v>
      </c>
      <c r="D63" s="99">
        <v>0</v>
      </c>
      <c r="E63" s="97">
        <v>5164</v>
      </c>
      <c r="F63" s="98">
        <v>5164</v>
      </c>
      <c r="G63" s="99">
        <v>5164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5677</v>
      </c>
      <c r="C64" s="98">
        <v>5677</v>
      </c>
      <c r="D64" s="99">
        <v>0</v>
      </c>
      <c r="E64" s="97">
        <v>5677</v>
      </c>
      <c r="F64" s="98">
        <v>5677</v>
      </c>
      <c r="G64" s="99">
        <v>5677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12413</v>
      </c>
      <c r="C65" s="98">
        <v>12413</v>
      </c>
      <c r="D65" s="99">
        <v>0</v>
      </c>
      <c r="E65" s="97">
        <v>12413</v>
      </c>
      <c r="F65" s="98">
        <v>12413</v>
      </c>
      <c r="G65" s="99">
        <v>12413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1.103419574825993</v>
      </c>
      <c r="F70" s="5">
        <f t="shared" si="8"/>
        <v>1.103419574825993</v>
      </c>
      <c r="G70" s="5">
        <f t="shared" si="8"/>
        <v>1.103419574825993</v>
      </c>
      <c r="H70" s="5">
        <f t="shared" si="8"/>
        <v>0.8876608875900784</v>
      </c>
      <c r="I70" s="5">
        <f t="shared" si="8"/>
        <v>0.90344115419058</v>
      </c>
      <c r="J70" s="5">
        <f t="shared" si="8"/>
        <v>0.9160963297288397</v>
      </c>
      <c r="K70" s="5">
        <f t="shared" si="8"/>
        <v>0.9267083907612911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2012658510</v>
      </c>
      <c r="F71" s="2">
        <f t="shared" si="9"/>
        <v>2012658510</v>
      </c>
      <c r="G71" s="2">
        <f t="shared" si="9"/>
        <v>2012658510</v>
      </c>
      <c r="H71" s="2">
        <f t="shared" si="9"/>
        <v>1529513750</v>
      </c>
      <c r="I71" s="2">
        <f t="shared" si="9"/>
        <v>1778759432</v>
      </c>
      <c r="J71" s="2">
        <f t="shared" si="9"/>
        <v>1957325687</v>
      </c>
      <c r="K71" s="2">
        <f t="shared" si="9"/>
        <v>2141380198</v>
      </c>
    </row>
    <row r="72" spans="1:11" ht="12.75" hidden="1">
      <c r="A72" s="1" t="s">
        <v>113</v>
      </c>
      <c r="B72" s="2">
        <f>+B77</f>
        <v>1583107546</v>
      </c>
      <c r="C72" s="2">
        <f aca="true" t="shared" si="10" ref="C72:K72">+C77</f>
        <v>1489515551</v>
      </c>
      <c r="D72" s="2">
        <f t="shared" si="10"/>
        <v>1671214364</v>
      </c>
      <c r="E72" s="2">
        <f t="shared" si="10"/>
        <v>1824019218</v>
      </c>
      <c r="F72" s="2">
        <f t="shared" si="10"/>
        <v>1824019218</v>
      </c>
      <c r="G72" s="2">
        <f t="shared" si="10"/>
        <v>1824019218</v>
      </c>
      <c r="H72" s="2">
        <f t="shared" si="10"/>
        <v>1723083411</v>
      </c>
      <c r="I72" s="2">
        <f t="shared" si="10"/>
        <v>1968871380</v>
      </c>
      <c r="J72" s="2">
        <f t="shared" si="10"/>
        <v>2136593744</v>
      </c>
      <c r="K72" s="2">
        <f t="shared" si="10"/>
        <v>2310737897</v>
      </c>
    </row>
    <row r="73" spans="1:11" ht="12.75" hidden="1">
      <c r="A73" s="1" t="s">
        <v>114</v>
      </c>
      <c r="B73" s="2">
        <f>+B74</f>
        <v>285522003.1666666</v>
      </c>
      <c r="C73" s="2">
        <f aca="true" t="shared" si="11" ref="C73:K73">+(C78+C80+C81+C82)-(B78+B80+B81+B82)</f>
        <v>250358830</v>
      </c>
      <c r="D73" s="2">
        <f t="shared" si="11"/>
        <v>247416048</v>
      </c>
      <c r="E73" s="2">
        <f t="shared" si="11"/>
        <v>33494227</v>
      </c>
      <c r="F73" s="2">
        <f>+(F78+F80+F81+F82)-(D78+D80+D81+D82)</f>
        <v>224141999</v>
      </c>
      <c r="G73" s="2">
        <f>+(G78+G80+G81+G82)-(D78+D80+D81+D82)</f>
        <v>224141999</v>
      </c>
      <c r="H73" s="2">
        <f>+(H78+H80+H81+H82)-(D78+D80+D81+D82)</f>
        <v>182523667</v>
      </c>
      <c r="I73" s="2">
        <f>+(I78+I80+I81+I82)-(E78+E80+E81+E82)</f>
        <v>299176998</v>
      </c>
      <c r="J73" s="2">
        <f t="shared" si="11"/>
        <v>17958229</v>
      </c>
      <c r="K73" s="2">
        <f t="shared" si="11"/>
        <v>124659739</v>
      </c>
    </row>
    <row r="74" spans="1:11" ht="12.75" hidden="1">
      <c r="A74" s="1" t="s">
        <v>115</v>
      </c>
      <c r="B74" s="2">
        <f>+TREND(C74:E74)</f>
        <v>285522003.1666666</v>
      </c>
      <c r="C74" s="2">
        <f>+C73</f>
        <v>250358830</v>
      </c>
      <c r="D74" s="2">
        <f aca="true" t="shared" si="12" ref="D74:K74">+D73</f>
        <v>247416048</v>
      </c>
      <c r="E74" s="2">
        <f t="shared" si="12"/>
        <v>33494227</v>
      </c>
      <c r="F74" s="2">
        <f t="shared" si="12"/>
        <v>224141999</v>
      </c>
      <c r="G74" s="2">
        <f t="shared" si="12"/>
        <v>224141999</v>
      </c>
      <c r="H74" s="2">
        <f t="shared" si="12"/>
        <v>182523667</v>
      </c>
      <c r="I74" s="2">
        <f t="shared" si="12"/>
        <v>299176998</v>
      </c>
      <c r="J74" s="2">
        <f t="shared" si="12"/>
        <v>17958229</v>
      </c>
      <c r="K74" s="2">
        <f t="shared" si="12"/>
        <v>124659739</v>
      </c>
    </row>
    <row r="75" spans="1:11" ht="12.75" hidden="1">
      <c r="A75" s="1" t="s">
        <v>116</v>
      </c>
      <c r="B75" s="2">
        <f>+B84-(((B80+B81+B78)*B70)-B79)</f>
        <v>296361136</v>
      </c>
      <c r="C75" s="2">
        <f aca="true" t="shared" si="13" ref="C75:K75">+C84-(((C80+C81+C78)*C70)-C79)</f>
        <v>545369100</v>
      </c>
      <c r="D75" s="2">
        <f t="shared" si="13"/>
        <v>687753178</v>
      </c>
      <c r="E75" s="2">
        <f t="shared" si="13"/>
        <v>-1469690905.049051</v>
      </c>
      <c r="F75" s="2">
        <f t="shared" si="13"/>
        <v>-1284760280.5708141</v>
      </c>
      <c r="G75" s="2">
        <f t="shared" si="13"/>
        <v>-1284760280.5708141</v>
      </c>
      <c r="H75" s="2">
        <f t="shared" si="13"/>
        <v>-1068348340.5700126</v>
      </c>
      <c r="I75" s="2">
        <f t="shared" si="13"/>
        <v>-1170774272.484953</v>
      </c>
      <c r="J75" s="2">
        <f t="shared" si="13"/>
        <v>-1261385375.6976905</v>
      </c>
      <c r="K75" s="2">
        <f t="shared" si="13"/>
        <v>-1237572408.9196901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1583107546</v>
      </c>
      <c r="C77" s="3">
        <v>1489515551</v>
      </c>
      <c r="D77" s="3">
        <v>1671214364</v>
      </c>
      <c r="E77" s="3">
        <v>1824019218</v>
      </c>
      <c r="F77" s="3">
        <v>1824019218</v>
      </c>
      <c r="G77" s="3">
        <v>1824019218</v>
      </c>
      <c r="H77" s="3">
        <v>1723083411</v>
      </c>
      <c r="I77" s="3">
        <v>1968871380</v>
      </c>
      <c r="J77" s="3">
        <v>2136593744</v>
      </c>
      <c r="K77" s="3">
        <v>2310737897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37134854</v>
      </c>
      <c r="F78" s="3">
        <v>37134854</v>
      </c>
      <c r="G78" s="3">
        <v>37134854</v>
      </c>
      <c r="H78" s="3">
        <v>0</v>
      </c>
      <c r="I78" s="3">
        <v>36866991</v>
      </c>
      <c r="J78" s="3">
        <v>35716347</v>
      </c>
      <c r="K78" s="3">
        <v>37859328</v>
      </c>
    </row>
    <row r="79" spans="1:11" ht="12.75" hidden="1">
      <c r="A79" s="1" t="s">
        <v>67</v>
      </c>
      <c r="B79" s="3">
        <v>163871354</v>
      </c>
      <c r="C79" s="3">
        <v>385711558</v>
      </c>
      <c r="D79" s="3">
        <v>513678784</v>
      </c>
      <c r="E79" s="3">
        <v>356337512</v>
      </c>
      <c r="F79" s="3">
        <v>546985066</v>
      </c>
      <c r="G79" s="3">
        <v>546985066</v>
      </c>
      <c r="H79" s="3">
        <v>369804229</v>
      </c>
      <c r="I79" s="3">
        <v>590399268</v>
      </c>
      <c r="J79" s="3">
        <v>552630918</v>
      </c>
      <c r="K79" s="3">
        <v>715956037</v>
      </c>
    </row>
    <row r="80" spans="1:11" ht="12.75" hidden="1">
      <c r="A80" s="1" t="s">
        <v>68</v>
      </c>
      <c r="B80" s="3">
        <v>1085252809</v>
      </c>
      <c r="C80" s="3">
        <v>1362935441</v>
      </c>
      <c r="D80" s="3">
        <v>1617331559</v>
      </c>
      <c r="E80" s="3">
        <v>1197674722</v>
      </c>
      <c r="F80" s="3">
        <v>1388322494</v>
      </c>
      <c r="G80" s="3">
        <v>1388322494</v>
      </c>
      <c r="H80" s="3">
        <v>1802990650</v>
      </c>
      <c r="I80" s="3">
        <v>1475362830</v>
      </c>
      <c r="J80" s="3">
        <v>1471199151</v>
      </c>
      <c r="K80" s="3">
        <v>1559471099</v>
      </c>
    </row>
    <row r="81" spans="1:11" ht="12.75" hidden="1">
      <c r="A81" s="1" t="s">
        <v>69</v>
      </c>
      <c r="B81" s="3">
        <v>144005156</v>
      </c>
      <c r="C81" s="3">
        <v>116681354</v>
      </c>
      <c r="D81" s="3">
        <v>109701284</v>
      </c>
      <c r="E81" s="3">
        <v>525717494</v>
      </c>
      <c r="F81" s="3">
        <v>525717494</v>
      </c>
      <c r="G81" s="3">
        <v>525717494</v>
      </c>
      <c r="H81" s="3">
        <v>106565860</v>
      </c>
      <c r="I81" s="3">
        <v>547474247</v>
      </c>
      <c r="J81" s="3">
        <v>570746799</v>
      </c>
      <c r="K81" s="3">
        <v>604991609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2012658510</v>
      </c>
      <c r="F83" s="3">
        <v>2012658510</v>
      </c>
      <c r="G83" s="3">
        <v>2012658510</v>
      </c>
      <c r="H83" s="3">
        <v>1529513750</v>
      </c>
      <c r="I83" s="3">
        <v>1778759432</v>
      </c>
      <c r="J83" s="3">
        <v>1957325687</v>
      </c>
      <c r="K83" s="3">
        <v>2141380198</v>
      </c>
    </row>
    <row r="84" spans="1:11" ht="12.75" hidden="1">
      <c r="A84" s="1" t="s">
        <v>72</v>
      </c>
      <c r="B84" s="3">
        <v>132489782</v>
      </c>
      <c r="C84" s="3">
        <v>159657542</v>
      </c>
      <c r="D84" s="3">
        <v>174074394</v>
      </c>
      <c r="E84" s="3">
        <v>116571614</v>
      </c>
      <c r="F84" s="3">
        <v>321219168</v>
      </c>
      <c r="G84" s="3">
        <v>321219168</v>
      </c>
      <c r="H84" s="3">
        <v>256886057</v>
      </c>
      <c r="I84" s="3">
        <v>99647880</v>
      </c>
      <c r="J84" s="3">
        <v>89322511</v>
      </c>
      <c r="K84" s="3">
        <v>87381864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-5987410</v>
      </c>
      <c r="C5" s="6">
        <v>9494872</v>
      </c>
      <c r="D5" s="23">
        <v>8589159</v>
      </c>
      <c r="E5" s="24">
        <v>21220553</v>
      </c>
      <c r="F5" s="6">
        <v>21220553</v>
      </c>
      <c r="G5" s="25">
        <v>21220553</v>
      </c>
      <c r="H5" s="26">
        <v>33567229</v>
      </c>
      <c r="I5" s="24">
        <v>31590346</v>
      </c>
      <c r="J5" s="6">
        <v>31590346</v>
      </c>
      <c r="K5" s="25">
        <v>31590346</v>
      </c>
    </row>
    <row r="6" spans="1:11" ht="13.5">
      <c r="A6" s="22" t="s">
        <v>18</v>
      </c>
      <c r="B6" s="6">
        <v>-151051956</v>
      </c>
      <c r="C6" s="6">
        <v>44555453</v>
      </c>
      <c r="D6" s="23">
        <v>48826174</v>
      </c>
      <c r="E6" s="24">
        <v>59832547</v>
      </c>
      <c r="F6" s="6">
        <v>139073947</v>
      </c>
      <c r="G6" s="25">
        <v>139073947</v>
      </c>
      <c r="H6" s="26">
        <v>124256389</v>
      </c>
      <c r="I6" s="24">
        <v>84429265</v>
      </c>
      <c r="J6" s="6">
        <v>84429265</v>
      </c>
      <c r="K6" s="25">
        <v>84429265</v>
      </c>
    </row>
    <row r="7" spans="1:11" ht="13.5">
      <c r="A7" s="22" t="s">
        <v>19</v>
      </c>
      <c r="B7" s="6">
        <v>-429919</v>
      </c>
      <c r="C7" s="6">
        <v>817827</v>
      </c>
      <c r="D7" s="23">
        <v>695040</v>
      </c>
      <c r="E7" s="24">
        <v>0</v>
      </c>
      <c r="F7" s="6">
        <v>0</v>
      </c>
      <c r="G7" s="25">
        <v>0</v>
      </c>
      <c r="H7" s="26">
        <v>668054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-2893366</v>
      </c>
      <c r="C8" s="6">
        <v>82010581</v>
      </c>
      <c r="D8" s="23">
        <v>91854066</v>
      </c>
      <c r="E8" s="24">
        <v>95710000</v>
      </c>
      <c r="F8" s="6">
        <v>113520000</v>
      </c>
      <c r="G8" s="25">
        <v>113520000</v>
      </c>
      <c r="H8" s="26">
        <v>68912030</v>
      </c>
      <c r="I8" s="24">
        <v>104491000</v>
      </c>
      <c r="J8" s="6">
        <v>110165000</v>
      </c>
      <c r="K8" s="25">
        <v>109582000</v>
      </c>
    </row>
    <row r="9" spans="1:11" ht="13.5">
      <c r="A9" s="22" t="s">
        <v>21</v>
      </c>
      <c r="B9" s="6">
        <v>-3216640</v>
      </c>
      <c r="C9" s="6">
        <v>32878766</v>
      </c>
      <c r="D9" s="23">
        <v>38868712</v>
      </c>
      <c r="E9" s="24">
        <v>39358883</v>
      </c>
      <c r="F9" s="6">
        <v>48310883</v>
      </c>
      <c r="G9" s="25">
        <v>48310883</v>
      </c>
      <c r="H9" s="26">
        <v>31094042</v>
      </c>
      <c r="I9" s="24">
        <v>38484921</v>
      </c>
      <c r="J9" s="6">
        <v>38484921</v>
      </c>
      <c r="K9" s="25">
        <v>38484921</v>
      </c>
    </row>
    <row r="10" spans="1:11" ht="25.5">
      <c r="A10" s="27" t="s">
        <v>105</v>
      </c>
      <c r="B10" s="28">
        <f>SUM(B5:B9)</f>
        <v>-163579291</v>
      </c>
      <c r="C10" s="29">
        <f aca="true" t="shared" si="0" ref="C10:K10">SUM(C5:C9)</f>
        <v>169757499</v>
      </c>
      <c r="D10" s="30">
        <f t="shared" si="0"/>
        <v>188833151</v>
      </c>
      <c r="E10" s="28">
        <f t="shared" si="0"/>
        <v>216121983</v>
      </c>
      <c r="F10" s="29">
        <f t="shared" si="0"/>
        <v>322125383</v>
      </c>
      <c r="G10" s="31">
        <f t="shared" si="0"/>
        <v>322125383</v>
      </c>
      <c r="H10" s="32">
        <f t="shared" si="0"/>
        <v>258497744</v>
      </c>
      <c r="I10" s="28">
        <f t="shared" si="0"/>
        <v>258995532</v>
      </c>
      <c r="J10" s="29">
        <f t="shared" si="0"/>
        <v>264669532</v>
      </c>
      <c r="K10" s="31">
        <f t="shared" si="0"/>
        <v>264086532</v>
      </c>
    </row>
    <row r="11" spans="1:11" ht="13.5">
      <c r="A11" s="22" t="s">
        <v>22</v>
      </c>
      <c r="B11" s="6">
        <v>7654792</v>
      </c>
      <c r="C11" s="6">
        <v>56870514</v>
      </c>
      <c r="D11" s="23">
        <v>63730025</v>
      </c>
      <c r="E11" s="24">
        <v>61196737</v>
      </c>
      <c r="F11" s="6">
        <v>69822108</v>
      </c>
      <c r="G11" s="25">
        <v>69822108</v>
      </c>
      <c r="H11" s="26">
        <v>64222324</v>
      </c>
      <c r="I11" s="24">
        <v>72422755</v>
      </c>
      <c r="J11" s="6">
        <v>72422741</v>
      </c>
      <c r="K11" s="25">
        <v>72376919</v>
      </c>
    </row>
    <row r="12" spans="1:11" ht="13.5">
      <c r="A12" s="22" t="s">
        <v>23</v>
      </c>
      <c r="B12" s="6">
        <v>5058372</v>
      </c>
      <c r="C12" s="6">
        <v>4171030</v>
      </c>
      <c r="D12" s="23">
        <v>4228538</v>
      </c>
      <c r="E12" s="24">
        <v>4037206</v>
      </c>
      <c r="F12" s="6">
        <v>3924705</v>
      </c>
      <c r="G12" s="25">
        <v>3924705</v>
      </c>
      <c r="H12" s="26">
        <v>4325005</v>
      </c>
      <c r="I12" s="24">
        <v>2443666</v>
      </c>
      <c r="J12" s="6">
        <v>2443666</v>
      </c>
      <c r="K12" s="25">
        <v>2443666</v>
      </c>
    </row>
    <row r="13" spans="1:11" ht="13.5">
      <c r="A13" s="22" t="s">
        <v>106</v>
      </c>
      <c r="B13" s="6">
        <v>27629640</v>
      </c>
      <c r="C13" s="6">
        <v>26246759</v>
      </c>
      <c r="D13" s="23">
        <v>29475766</v>
      </c>
      <c r="E13" s="24">
        <v>31453239</v>
      </c>
      <c r="F13" s="6">
        <v>23300360</v>
      </c>
      <c r="G13" s="25">
        <v>23300360</v>
      </c>
      <c r="H13" s="26">
        <v>289</v>
      </c>
      <c r="I13" s="24">
        <v>22843387</v>
      </c>
      <c r="J13" s="6">
        <v>22843387</v>
      </c>
      <c r="K13" s="25">
        <v>22843387</v>
      </c>
    </row>
    <row r="14" spans="1:11" ht="13.5">
      <c r="A14" s="22" t="s">
        <v>24</v>
      </c>
      <c r="B14" s="6">
        <v>822426</v>
      </c>
      <c r="C14" s="6">
        <v>12684557</v>
      </c>
      <c r="D14" s="23">
        <v>12640082</v>
      </c>
      <c r="E14" s="24">
        <v>562940</v>
      </c>
      <c r="F14" s="6">
        <v>1062940</v>
      </c>
      <c r="G14" s="25">
        <v>1062940</v>
      </c>
      <c r="H14" s="26">
        <v>936724</v>
      </c>
      <c r="I14" s="24">
        <v>560000</v>
      </c>
      <c r="J14" s="6">
        <v>560000</v>
      </c>
      <c r="K14" s="25">
        <v>560000</v>
      </c>
    </row>
    <row r="15" spans="1:11" ht="13.5">
      <c r="A15" s="22" t="s">
        <v>107</v>
      </c>
      <c r="B15" s="6">
        <v>33344305</v>
      </c>
      <c r="C15" s="6">
        <v>38620069</v>
      </c>
      <c r="D15" s="23">
        <v>44230559</v>
      </c>
      <c r="E15" s="24">
        <v>37693657</v>
      </c>
      <c r="F15" s="6">
        <v>54801607</v>
      </c>
      <c r="G15" s="25">
        <v>54801607</v>
      </c>
      <c r="H15" s="26">
        <v>32405509</v>
      </c>
      <c r="I15" s="24">
        <v>50707860</v>
      </c>
      <c r="J15" s="6">
        <v>50707860</v>
      </c>
      <c r="K15" s="25">
        <v>50707860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4355057</v>
      </c>
      <c r="C17" s="6">
        <v>86725206</v>
      </c>
      <c r="D17" s="23">
        <v>96195042</v>
      </c>
      <c r="E17" s="24">
        <v>59865691</v>
      </c>
      <c r="F17" s="6">
        <v>113864050</v>
      </c>
      <c r="G17" s="25">
        <v>113864050</v>
      </c>
      <c r="H17" s="26">
        <v>36908049</v>
      </c>
      <c r="I17" s="24">
        <v>70602768</v>
      </c>
      <c r="J17" s="6">
        <v>70602768</v>
      </c>
      <c r="K17" s="25">
        <v>70602768</v>
      </c>
    </row>
    <row r="18" spans="1:11" ht="13.5">
      <c r="A18" s="33" t="s">
        <v>26</v>
      </c>
      <c r="B18" s="34">
        <f>SUM(B11:B17)</f>
        <v>78864592</v>
      </c>
      <c r="C18" s="35">
        <f aca="true" t="shared" si="1" ref="C18:K18">SUM(C11:C17)</f>
        <v>225318135</v>
      </c>
      <c r="D18" s="36">
        <f t="shared" si="1"/>
        <v>250500012</v>
      </c>
      <c r="E18" s="34">
        <f t="shared" si="1"/>
        <v>194809470</v>
      </c>
      <c r="F18" s="35">
        <f t="shared" si="1"/>
        <v>266775770</v>
      </c>
      <c r="G18" s="37">
        <f t="shared" si="1"/>
        <v>266775770</v>
      </c>
      <c r="H18" s="38">
        <f t="shared" si="1"/>
        <v>138797900</v>
      </c>
      <c r="I18" s="34">
        <f t="shared" si="1"/>
        <v>219580436</v>
      </c>
      <c r="J18" s="35">
        <f t="shared" si="1"/>
        <v>219580422</v>
      </c>
      <c r="K18" s="37">
        <f t="shared" si="1"/>
        <v>219534600</v>
      </c>
    </row>
    <row r="19" spans="1:11" ht="13.5">
      <c r="A19" s="33" t="s">
        <v>27</v>
      </c>
      <c r="B19" s="39">
        <f>+B10-B18</f>
        <v>-242443883</v>
      </c>
      <c r="C19" s="40">
        <f aca="true" t="shared" si="2" ref="C19:K19">+C10-C18</f>
        <v>-55560636</v>
      </c>
      <c r="D19" s="41">
        <f t="shared" si="2"/>
        <v>-61666861</v>
      </c>
      <c r="E19" s="39">
        <f t="shared" si="2"/>
        <v>21312513</v>
      </c>
      <c r="F19" s="40">
        <f t="shared" si="2"/>
        <v>55349613</v>
      </c>
      <c r="G19" s="42">
        <f t="shared" si="2"/>
        <v>55349613</v>
      </c>
      <c r="H19" s="43">
        <f t="shared" si="2"/>
        <v>119699844</v>
      </c>
      <c r="I19" s="39">
        <f t="shared" si="2"/>
        <v>39415096</v>
      </c>
      <c r="J19" s="40">
        <f t="shared" si="2"/>
        <v>45089110</v>
      </c>
      <c r="K19" s="42">
        <f t="shared" si="2"/>
        <v>44551932</v>
      </c>
    </row>
    <row r="20" spans="1:11" ht="25.5">
      <c r="A20" s="44" t="s">
        <v>28</v>
      </c>
      <c r="B20" s="45">
        <v>0</v>
      </c>
      <c r="C20" s="46">
        <v>30753430</v>
      </c>
      <c r="D20" s="47">
        <v>27648539</v>
      </c>
      <c r="E20" s="45">
        <v>26422000</v>
      </c>
      <c r="F20" s="46">
        <v>28422000</v>
      </c>
      <c r="G20" s="48">
        <v>28422000</v>
      </c>
      <c r="H20" s="49">
        <v>9751316</v>
      </c>
      <c r="I20" s="45">
        <v>39417000</v>
      </c>
      <c r="J20" s="46">
        <v>39417000</v>
      </c>
      <c r="K20" s="48">
        <v>39417000</v>
      </c>
    </row>
    <row r="21" spans="1:11" ht="63.75">
      <c r="A21" s="50" t="s">
        <v>108</v>
      </c>
      <c r="B21" s="51">
        <v>-117557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-242561440</v>
      </c>
      <c r="C22" s="58">
        <f aca="true" t="shared" si="3" ref="C22:K22">SUM(C19:C21)</f>
        <v>-24807206</v>
      </c>
      <c r="D22" s="59">
        <f t="shared" si="3"/>
        <v>-34018322</v>
      </c>
      <c r="E22" s="57">
        <f t="shared" si="3"/>
        <v>47734513</v>
      </c>
      <c r="F22" s="58">
        <f t="shared" si="3"/>
        <v>83771613</v>
      </c>
      <c r="G22" s="60">
        <f t="shared" si="3"/>
        <v>83771613</v>
      </c>
      <c r="H22" s="61">
        <f t="shared" si="3"/>
        <v>129451160</v>
      </c>
      <c r="I22" s="57">
        <f t="shared" si="3"/>
        <v>78832096</v>
      </c>
      <c r="J22" s="58">
        <f t="shared" si="3"/>
        <v>84506110</v>
      </c>
      <c r="K22" s="60">
        <f t="shared" si="3"/>
        <v>83968932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-242561440</v>
      </c>
      <c r="C24" s="40">
        <f aca="true" t="shared" si="4" ref="C24:K24">SUM(C22:C23)</f>
        <v>-24807206</v>
      </c>
      <c r="D24" s="41">
        <f t="shared" si="4"/>
        <v>-34018322</v>
      </c>
      <c r="E24" s="39">
        <f t="shared" si="4"/>
        <v>47734513</v>
      </c>
      <c r="F24" s="40">
        <f t="shared" si="4"/>
        <v>83771613</v>
      </c>
      <c r="G24" s="42">
        <f t="shared" si="4"/>
        <v>83771613</v>
      </c>
      <c r="H24" s="43">
        <f t="shared" si="4"/>
        <v>129451160</v>
      </c>
      <c r="I24" s="39">
        <f t="shared" si="4"/>
        <v>78832096</v>
      </c>
      <c r="J24" s="40">
        <f t="shared" si="4"/>
        <v>84506110</v>
      </c>
      <c r="K24" s="42">
        <f t="shared" si="4"/>
        <v>83968932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10253579</v>
      </c>
      <c r="C27" s="7">
        <v>85508598</v>
      </c>
      <c r="D27" s="69">
        <v>84900629</v>
      </c>
      <c r="E27" s="70">
        <v>26672000</v>
      </c>
      <c r="F27" s="7">
        <v>29372000</v>
      </c>
      <c r="G27" s="71">
        <v>29372000</v>
      </c>
      <c r="H27" s="72">
        <v>16800669</v>
      </c>
      <c r="I27" s="70">
        <v>55161500</v>
      </c>
      <c r="J27" s="7">
        <v>55161500</v>
      </c>
      <c r="K27" s="71">
        <v>55161500</v>
      </c>
    </row>
    <row r="28" spans="1:11" ht="13.5">
      <c r="A28" s="73" t="s">
        <v>33</v>
      </c>
      <c r="B28" s="6">
        <v>0</v>
      </c>
      <c r="C28" s="6">
        <v>30753430</v>
      </c>
      <c r="D28" s="23">
        <v>84894209</v>
      </c>
      <c r="E28" s="24">
        <v>26422000</v>
      </c>
      <c r="F28" s="6">
        <v>28422000</v>
      </c>
      <c r="G28" s="25">
        <v>28422000</v>
      </c>
      <c r="H28" s="26">
        <v>0</v>
      </c>
      <c r="I28" s="24">
        <v>49362000</v>
      </c>
      <c r="J28" s="6">
        <v>49362000</v>
      </c>
      <c r="K28" s="25">
        <v>49362000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54755168</v>
      </c>
      <c r="D31" s="23">
        <v>6420</v>
      </c>
      <c r="E31" s="24">
        <v>250000</v>
      </c>
      <c r="F31" s="6">
        <v>950000</v>
      </c>
      <c r="G31" s="25">
        <v>950000</v>
      </c>
      <c r="H31" s="26">
        <v>0</v>
      </c>
      <c r="I31" s="24">
        <v>5799500</v>
      </c>
      <c r="J31" s="6">
        <v>5799500</v>
      </c>
      <c r="K31" s="25">
        <v>5799500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85508598</v>
      </c>
      <c r="D32" s="69">
        <f t="shared" si="5"/>
        <v>84900629</v>
      </c>
      <c r="E32" s="70">
        <f t="shared" si="5"/>
        <v>26672000</v>
      </c>
      <c r="F32" s="7">
        <f t="shared" si="5"/>
        <v>29372000</v>
      </c>
      <c r="G32" s="71">
        <f t="shared" si="5"/>
        <v>29372000</v>
      </c>
      <c r="H32" s="72">
        <f t="shared" si="5"/>
        <v>0</v>
      </c>
      <c r="I32" s="70">
        <f t="shared" si="5"/>
        <v>55161500</v>
      </c>
      <c r="J32" s="7">
        <f t="shared" si="5"/>
        <v>55161500</v>
      </c>
      <c r="K32" s="71">
        <f t="shared" si="5"/>
        <v>55161500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125179844</v>
      </c>
      <c r="C35" s="6">
        <v>165724599</v>
      </c>
      <c r="D35" s="23">
        <v>190675264</v>
      </c>
      <c r="E35" s="24">
        <v>246640257</v>
      </c>
      <c r="F35" s="6">
        <v>340665557</v>
      </c>
      <c r="G35" s="25">
        <v>340665557</v>
      </c>
      <c r="H35" s="26">
        <v>133460955</v>
      </c>
      <c r="I35" s="24">
        <v>238282021</v>
      </c>
      <c r="J35" s="6">
        <v>238282023</v>
      </c>
      <c r="K35" s="25">
        <v>238282023</v>
      </c>
    </row>
    <row r="36" spans="1:11" ht="13.5">
      <c r="A36" s="22" t="s">
        <v>39</v>
      </c>
      <c r="B36" s="6">
        <v>51537733</v>
      </c>
      <c r="C36" s="6">
        <v>697332662</v>
      </c>
      <c r="D36" s="23">
        <v>691855803</v>
      </c>
      <c r="E36" s="24">
        <v>616095704</v>
      </c>
      <c r="F36" s="6">
        <v>616482177</v>
      </c>
      <c r="G36" s="25">
        <v>616482177</v>
      </c>
      <c r="H36" s="26">
        <v>16800669</v>
      </c>
      <c r="I36" s="24">
        <v>602206547</v>
      </c>
      <c r="J36" s="6">
        <v>602206547</v>
      </c>
      <c r="K36" s="25">
        <v>602206547</v>
      </c>
    </row>
    <row r="37" spans="1:11" ht="13.5">
      <c r="A37" s="22" t="s">
        <v>40</v>
      </c>
      <c r="B37" s="6">
        <v>-265719239</v>
      </c>
      <c r="C37" s="6">
        <v>181174036</v>
      </c>
      <c r="D37" s="23">
        <v>237256973</v>
      </c>
      <c r="E37" s="24">
        <v>141528409</v>
      </c>
      <c r="F37" s="6">
        <v>248524272</v>
      </c>
      <c r="G37" s="25">
        <v>248524272</v>
      </c>
      <c r="H37" s="26">
        <v>21379238</v>
      </c>
      <c r="I37" s="24">
        <v>227318179</v>
      </c>
      <c r="J37" s="6">
        <v>227318179</v>
      </c>
      <c r="K37" s="25">
        <v>227318179</v>
      </c>
    </row>
    <row r="38" spans="1:11" ht="13.5">
      <c r="A38" s="22" t="s">
        <v>41</v>
      </c>
      <c r="B38" s="6">
        <v>44963706</v>
      </c>
      <c r="C38" s="6">
        <v>19708435</v>
      </c>
      <c r="D38" s="23">
        <v>15055416</v>
      </c>
      <c r="E38" s="24">
        <v>20095499</v>
      </c>
      <c r="F38" s="6">
        <v>20095499</v>
      </c>
      <c r="G38" s="25">
        <v>20095499</v>
      </c>
      <c r="H38" s="26">
        <v>-14479</v>
      </c>
      <c r="I38" s="24">
        <v>14918774</v>
      </c>
      <c r="J38" s="6">
        <v>14918774</v>
      </c>
      <c r="K38" s="25">
        <v>14918774</v>
      </c>
    </row>
    <row r="39" spans="1:11" ht="13.5">
      <c r="A39" s="22" t="s">
        <v>42</v>
      </c>
      <c r="B39" s="6">
        <v>640034550</v>
      </c>
      <c r="C39" s="6">
        <v>662174790</v>
      </c>
      <c r="D39" s="23">
        <v>630218678</v>
      </c>
      <c r="E39" s="24">
        <v>701112053</v>
      </c>
      <c r="F39" s="6">
        <v>688527963</v>
      </c>
      <c r="G39" s="25">
        <v>688527963</v>
      </c>
      <c r="H39" s="26">
        <v>14237</v>
      </c>
      <c r="I39" s="24">
        <v>598251616</v>
      </c>
      <c r="J39" s="6">
        <v>598251618</v>
      </c>
      <c r="K39" s="25">
        <v>598251618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18637856</v>
      </c>
      <c r="F42" s="6">
        <v>74979800</v>
      </c>
      <c r="G42" s="25">
        <v>74979800</v>
      </c>
      <c r="H42" s="26">
        <v>-57727322</v>
      </c>
      <c r="I42" s="24">
        <v>56063251</v>
      </c>
      <c r="J42" s="6">
        <v>56063251</v>
      </c>
      <c r="K42" s="25">
        <v>56063251</v>
      </c>
    </row>
    <row r="43" spans="1:11" ht="13.5">
      <c r="A43" s="22" t="s">
        <v>45</v>
      </c>
      <c r="B43" s="6">
        <v>-755343</v>
      </c>
      <c r="C43" s="6">
        <v>745834</v>
      </c>
      <c r="D43" s="23">
        <v>3623</v>
      </c>
      <c r="E43" s="24">
        <v>-26675623</v>
      </c>
      <c r="F43" s="6">
        <v>28422002</v>
      </c>
      <c r="G43" s="25">
        <v>28422002</v>
      </c>
      <c r="H43" s="26">
        <v>-12887825</v>
      </c>
      <c r="I43" s="24">
        <v>3623</v>
      </c>
      <c r="J43" s="6">
        <v>0</v>
      </c>
      <c r="K43" s="25">
        <v>0</v>
      </c>
    </row>
    <row r="44" spans="1:11" ht="13.5">
      <c r="A44" s="22" t="s">
        <v>46</v>
      </c>
      <c r="B44" s="6">
        <v>-557476</v>
      </c>
      <c r="C44" s="6">
        <v>1130213</v>
      </c>
      <c r="D44" s="23">
        <v>1877</v>
      </c>
      <c r="E44" s="24">
        <v>564144</v>
      </c>
      <c r="F44" s="6">
        <v>-116964</v>
      </c>
      <c r="G44" s="25">
        <v>-116964</v>
      </c>
      <c r="H44" s="26">
        <v>-64883</v>
      </c>
      <c r="I44" s="24">
        <v>-674144</v>
      </c>
      <c r="J44" s="6">
        <v>-110000</v>
      </c>
      <c r="K44" s="25">
        <v>-110000</v>
      </c>
    </row>
    <row r="45" spans="1:11" ht="13.5">
      <c r="A45" s="33" t="s">
        <v>47</v>
      </c>
      <c r="B45" s="7">
        <v>-1312819</v>
      </c>
      <c r="C45" s="7">
        <v>31490915</v>
      </c>
      <c r="D45" s="69">
        <v>34854977</v>
      </c>
      <c r="E45" s="70">
        <v>-262306</v>
      </c>
      <c r="F45" s="7">
        <v>110496155</v>
      </c>
      <c r="G45" s="71">
        <v>110496155</v>
      </c>
      <c r="H45" s="72">
        <v>-70666754</v>
      </c>
      <c r="I45" s="70">
        <v>65269059</v>
      </c>
      <c r="J45" s="7">
        <v>65829580</v>
      </c>
      <c r="K45" s="71">
        <v>65829580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-192797376</v>
      </c>
      <c r="C48" s="6">
        <v>4084119</v>
      </c>
      <c r="D48" s="23">
        <v>7731320</v>
      </c>
      <c r="E48" s="24">
        <v>15922222</v>
      </c>
      <c r="F48" s="6">
        <v>136454820</v>
      </c>
      <c r="G48" s="25">
        <v>136454820</v>
      </c>
      <c r="H48" s="26">
        <v>-42853978</v>
      </c>
      <c r="I48" s="24">
        <v>-26662321</v>
      </c>
      <c r="J48" s="6">
        <v>-26662319</v>
      </c>
      <c r="K48" s="25">
        <v>-26662319</v>
      </c>
    </row>
    <row r="49" spans="1:11" ht="13.5">
      <c r="A49" s="22" t="s">
        <v>50</v>
      </c>
      <c r="B49" s="6">
        <f>+B75</f>
        <v>-233943033</v>
      </c>
      <c r="C49" s="6">
        <f aca="true" t="shared" si="6" ref="C49:K49">+C75</f>
        <v>315181023</v>
      </c>
      <c r="D49" s="23">
        <f t="shared" si="6"/>
        <v>380127883</v>
      </c>
      <c r="E49" s="24">
        <f t="shared" si="6"/>
        <v>72557376.18357834</v>
      </c>
      <c r="F49" s="6">
        <f t="shared" si="6"/>
        <v>239232624.46584156</v>
      </c>
      <c r="G49" s="25">
        <f t="shared" si="6"/>
        <v>239232624.46584156</v>
      </c>
      <c r="H49" s="26">
        <f t="shared" si="6"/>
        <v>25437117.086802244</v>
      </c>
      <c r="I49" s="24">
        <f t="shared" si="6"/>
        <v>184844635.49395907</v>
      </c>
      <c r="J49" s="6">
        <f t="shared" si="6"/>
        <v>184844635.49395907</v>
      </c>
      <c r="K49" s="25">
        <f t="shared" si="6"/>
        <v>184844635.49395907</v>
      </c>
    </row>
    <row r="50" spans="1:11" ht="13.5">
      <c r="A50" s="33" t="s">
        <v>51</v>
      </c>
      <c r="B50" s="7">
        <f>+B48-B49</f>
        <v>41145657</v>
      </c>
      <c r="C50" s="7">
        <f aca="true" t="shared" si="7" ref="C50:K50">+C48-C49</f>
        <v>-311096904</v>
      </c>
      <c r="D50" s="69">
        <f t="shared" si="7"/>
        <v>-372396563</v>
      </c>
      <c r="E50" s="70">
        <f t="shared" si="7"/>
        <v>-56635154.18357834</v>
      </c>
      <c r="F50" s="7">
        <f t="shared" si="7"/>
        <v>-102777804.46584156</v>
      </c>
      <c r="G50" s="71">
        <f t="shared" si="7"/>
        <v>-102777804.46584156</v>
      </c>
      <c r="H50" s="72">
        <f t="shared" si="7"/>
        <v>-68291095.08680224</v>
      </c>
      <c r="I50" s="70">
        <f t="shared" si="7"/>
        <v>-211506956.49395907</v>
      </c>
      <c r="J50" s="7">
        <f t="shared" si="7"/>
        <v>-211506954.49395907</v>
      </c>
      <c r="K50" s="71">
        <f t="shared" si="7"/>
        <v>-211506954.49395907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50417172</v>
      </c>
      <c r="C53" s="6">
        <v>697323153</v>
      </c>
      <c r="D53" s="23">
        <v>691849917</v>
      </c>
      <c r="E53" s="24">
        <v>591971068</v>
      </c>
      <c r="F53" s="6">
        <v>585357541</v>
      </c>
      <c r="G53" s="25">
        <v>585357541</v>
      </c>
      <c r="H53" s="26">
        <v>11164406</v>
      </c>
      <c r="I53" s="24">
        <v>602200661</v>
      </c>
      <c r="J53" s="6">
        <v>602200661</v>
      </c>
      <c r="K53" s="25">
        <v>602200661</v>
      </c>
    </row>
    <row r="54" spans="1:11" ht="13.5">
      <c r="A54" s="22" t="s">
        <v>54</v>
      </c>
      <c r="B54" s="6">
        <v>0</v>
      </c>
      <c r="C54" s="6">
        <v>26246759</v>
      </c>
      <c r="D54" s="23">
        <v>29475766</v>
      </c>
      <c r="E54" s="24">
        <v>31453239</v>
      </c>
      <c r="F54" s="6">
        <v>23300360</v>
      </c>
      <c r="G54" s="25">
        <v>23300360</v>
      </c>
      <c r="H54" s="26">
        <v>289</v>
      </c>
      <c r="I54" s="24">
        <v>22843387</v>
      </c>
      <c r="J54" s="6">
        <v>22843387</v>
      </c>
      <c r="K54" s="25">
        <v>22843387</v>
      </c>
    </row>
    <row r="55" spans="1:11" ht="13.5">
      <c r="A55" s="22" t="s">
        <v>55</v>
      </c>
      <c r="B55" s="6">
        <v>10253579</v>
      </c>
      <c r="C55" s="6">
        <v>3333307</v>
      </c>
      <c r="D55" s="23">
        <v>8808823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0</v>
      </c>
      <c r="C56" s="6">
        <v>1415344</v>
      </c>
      <c r="D56" s="23">
        <v>1415344</v>
      </c>
      <c r="E56" s="24">
        <v>1730845</v>
      </c>
      <c r="F56" s="6">
        <v>2343160</v>
      </c>
      <c r="G56" s="25">
        <v>2343160</v>
      </c>
      <c r="H56" s="26">
        <v>155146</v>
      </c>
      <c r="I56" s="24">
        <v>11300000</v>
      </c>
      <c r="J56" s="6">
        <v>11300000</v>
      </c>
      <c r="K56" s="25">
        <v>11300000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5789189</v>
      </c>
      <c r="D59" s="23">
        <v>0</v>
      </c>
      <c r="E59" s="24">
        <v>5511334</v>
      </c>
      <c r="F59" s="6">
        <v>5511334</v>
      </c>
      <c r="G59" s="25">
        <v>5511334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2514961</v>
      </c>
      <c r="F60" s="6">
        <v>2514961</v>
      </c>
      <c r="G60" s="25">
        <v>2514961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0.9021968822553122</v>
      </c>
      <c r="F70" s="5">
        <f t="shared" si="8"/>
        <v>0.6764120386427492</v>
      </c>
      <c r="G70" s="5">
        <f t="shared" si="8"/>
        <v>0.6764120386427492</v>
      </c>
      <c r="H70" s="5">
        <f t="shared" si="8"/>
        <v>0.1884906873611083</v>
      </c>
      <c r="I70" s="5">
        <f t="shared" si="8"/>
        <v>0.5441444344725825</v>
      </c>
      <c r="J70" s="5">
        <f t="shared" si="8"/>
        <v>0.5441444344725825</v>
      </c>
      <c r="K70" s="5">
        <f t="shared" si="8"/>
        <v>0.5441444344725825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74137372</v>
      </c>
      <c r="F71" s="2">
        <f t="shared" si="9"/>
        <v>113972501</v>
      </c>
      <c r="G71" s="2">
        <f t="shared" si="9"/>
        <v>113972501</v>
      </c>
      <c r="H71" s="2">
        <f t="shared" si="9"/>
        <v>30125028</v>
      </c>
      <c r="I71" s="2">
        <f t="shared" si="9"/>
        <v>64048266</v>
      </c>
      <c r="J71" s="2">
        <f t="shared" si="9"/>
        <v>64048266</v>
      </c>
      <c r="K71" s="2">
        <f t="shared" si="9"/>
        <v>64048266</v>
      </c>
    </row>
    <row r="72" spans="1:11" ht="12.75" hidden="1">
      <c r="A72" s="1" t="s">
        <v>113</v>
      </c>
      <c r="B72" s="2">
        <f>+B77</f>
        <v>-157333091</v>
      </c>
      <c r="C72" s="2">
        <f aca="true" t="shared" si="10" ref="C72:K72">+C77</f>
        <v>54955607</v>
      </c>
      <c r="D72" s="2">
        <f t="shared" si="10"/>
        <v>58597735</v>
      </c>
      <c r="E72" s="2">
        <f t="shared" si="10"/>
        <v>82174272</v>
      </c>
      <c r="F72" s="2">
        <f t="shared" si="10"/>
        <v>168495672</v>
      </c>
      <c r="G72" s="2">
        <f t="shared" si="10"/>
        <v>168495672</v>
      </c>
      <c r="H72" s="2">
        <f t="shared" si="10"/>
        <v>159822368</v>
      </c>
      <c r="I72" s="2">
        <f t="shared" si="10"/>
        <v>117704532</v>
      </c>
      <c r="J72" s="2">
        <f t="shared" si="10"/>
        <v>117704532</v>
      </c>
      <c r="K72" s="2">
        <f t="shared" si="10"/>
        <v>117704532</v>
      </c>
    </row>
    <row r="73" spans="1:11" ht="12.75" hidden="1">
      <c r="A73" s="1" t="s">
        <v>114</v>
      </c>
      <c r="B73" s="2">
        <f>+B74</f>
        <v>-122825705.33333331</v>
      </c>
      <c r="C73" s="2">
        <f aca="true" t="shared" si="11" ref="C73:K73">+(C78+C80+C81+C82)-(B78+B80+B81+B82)</f>
        <v>-156981216</v>
      </c>
      <c r="D73" s="2">
        <f t="shared" si="11"/>
        <v>21281390</v>
      </c>
      <c r="E73" s="2">
        <f t="shared" si="11"/>
        <v>-5389068</v>
      </c>
      <c r="F73" s="2">
        <f>+(F78+F80+F81+F82)-(D78+D80+D81+D82)</f>
        <v>-31896366</v>
      </c>
      <c r="G73" s="2">
        <f>+(G78+G80+G81+G82)-(D78+D80+D81+D82)</f>
        <v>-31896366</v>
      </c>
      <c r="H73" s="2">
        <f>+(H78+H80+H81+H82)-(D78+D80+D81+D82)</f>
        <v>-6599633</v>
      </c>
      <c r="I73" s="2">
        <f>+(I78+I80+I81+I82)-(E78+E80+E81+E82)</f>
        <v>87076057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115</v>
      </c>
      <c r="B74" s="2">
        <f>+TREND(C74:E74)</f>
        <v>-122825705.33333331</v>
      </c>
      <c r="C74" s="2">
        <f>+C73</f>
        <v>-156981216</v>
      </c>
      <c r="D74" s="2">
        <f aca="true" t="shared" si="12" ref="D74:K74">+D73</f>
        <v>21281390</v>
      </c>
      <c r="E74" s="2">
        <f t="shared" si="12"/>
        <v>-5389068</v>
      </c>
      <c r="F74" s="2">
        <f t="shared" si="12"/>
        <v>-31896366</v>
      </c>
      <c r="G74" s="2">
        <f t="shared" si="12"/>
        <v>-31896366</v>
      </c>
      <c r="H74" s="2">
        <f t="shared" si="12"/>
        <v>-6599633</v>
      </c>
      <c r="I74" s="2">
        <f t="shared" si="12"/>
        <v>87076057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116</v>
      </c>
      <c r="B75" s="2">
        <f>+B84-(((B80+B81+B78)*B70)-B79)</f>
        <v>-233943033</v>
      </c>
      <c r="C75" s="2">
        <f aca="true" t="shared" si="13" ref="C75:K75">+C84-(((C80+C81+C78)*C70)-C79)</f>
        <v>315181023</v>
      </c>
      <c r="D75" s="2">
        <f t="shared" si="13"/>
        <v>380127883</v>
      </c>
      <c r="E75" s="2">
        <f t="shared" si="13"/>
        <v>72557376.18357834</v>
      </c>
      <c r="F75" s="2">
        <f t="shared" si="13"/>
        <v>239232624.46584156</v>
      </c>
      <c r="G75" s="2">
        <f t="shared" si="13"/>
        <v>239232624.46584156</v>
      </c>
      <c r="H75" s="2">
        <f t="shared" si="13"/>
        <v>25437117.086802244</v>
      </c>
      <c r="I75" s="2">
        <f t="shared" si="13"/>
        <v>184844635.49395907</v>
      </c>
      <c r="J75" s="2">
        <f t="shared" si="13"/>
        <v>184844635.49395907</v>
      </c>
      <c r="K75" s="2">
        <f t="shared" si="13"/>
        <v>184844635.49395907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-157333091</v>
      </c>
      <c r="C77" s="3">
        <v>54955607</v>
      </c>
      <c r="D77" s="3">
        <v>58597735</v>
      </c>
      <c r="E77" s="3">
        <v>82174272</v>
      </c>
      <c r="F77" s="3">
        <v>168495672</v>
      </c>
      <c r="G77" s="3">
        <v>168495672</v>
      </c>
      <c r="H77" s="3">
        <v>159822368</v>
      </c>
      <c r="I77" s="3">
        <v>117704532</v>
      </c>
      <c r="J77" s="3">
        <v>117704532</v>
      </c>
      <c r="K77" s="3">
        <v>117704532</v>
      </c>
    </row>
    <row r="78" spans="1:11" ht="12.75" hidden="1">
      <c r="A78" s="1" t="s">
        <v>66</v>
      </c>
      <c r="B78" s="3">
        <v>745834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227810</v>
      </c>
      <c r="C79" s="3">
        <v>180470186</v>
      </c>
      <c r="D79" s="3">
        <v>236544999</v>
      </c>
      <c r="E79" s="3">
        <v>138686512</v>
      </c>
      <c r="F79" s="3">
        <v>245799339</v>
      </c>
      <c r="G79" s="3">
        <v>245799339</v>
      </c>
      <c r="H79" s="3">
        <v>21439224</v>
      </c>
      <c r="I79" s="3">
        <v>226743565</v>
      </c>
      <c r="J79" s="3">
        <v>226743565</v>
      </c>
      <c r="K79" s="3">
        <v>226743565</v>
      </c>
    </row>
    <row r="80" spans="1:11" ht="12.75" hidden="1">
      <c r="A80" s="1" t="s">
        <v>68</v>
      </c>
      <c r="B80" s="3">
        <v>287019075</v>
      </c>
      <c r="C80" s="3">
        <v>86498824</v>
      </c>
      <c r="D80" s="3">
        <v>98974157</v>
      </c>
      <c r="E80" s="3">
        <v>89044849</v>
      </c>
      <c r="F80" s="3">
        <v>62537551</v>
      </c>
      <c r="G80" s="3">
        <v>62537551</v>
      </c>
      <c r="H80" s="3">
        <v>171793330</v>
      </c>
      <c r="I80" s="3">
        <v>161667296</v>
      </c>
      <c r="J80" s="3">
        <v>161667296</v>
      </c>
      <c r="K80" s="3">
        <v>161667296</v>
      </c>
    </row>
    <row r="81" spans="1:11" ht="12.75" hidden="1">
      <c r="A81" s="1" t="s">
        <v>69</v>
      </c>
      <c r="B81" s="3">
        <v>30849483</v>
      </c>
      <c r="C81" s="3">
        <v>75134352</v>
      </c>
      <c r="D81" s="3">
        <v>83940409</v>
      </c>
      <c r="E81" s="3">
        <v>88480649</v>
      </c>
      <c r="F81" s="3">
        <v>88480649</v>
      </c>
      <c r="G81" s="3">
        <v>88480649</v>
      </c>
      <c r="H81" s="3">
        <v>4521603</v>
      </c>
      <c r="I81" s="3">
        <v>102934259</v>
      </c>
      <c r="J81" s="3">
        <v>102934259</v>
      </c>
      <c r="K81" s="3">
        <v>102934259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74137372</v>
      </c>
      <c r="F83" s="3">
        <v>113972501</v>
      </c>
      <c r="G83" s="3">
        <v>113972501</v>
      </c>
      <c r="H83" s="3">
        <v>30125028</v>
      </c>
      <c r="I83" s="3">
        <v>64048266</v>
      </c>
      <c r="J83" s="3">
        <v>64048266</v>
      </c>
      <c r="K83" s="3">
        <v>64048266</v>
      </c>
    </row>
    <row r="84" spans="1:11" ht="12.75" hidden="1">
      <c r="A84" s="1" t="s">
        <v>72</v>
      </c>
      <c r="B84" s="3">
        <v>-234170843</v>
      </c>
      <c r="C84" s="3">
        <v>134710837</v>
      </c>
      <c r="D84" s="3">
        <v>143582884</v>
      </c>
      <c r="E84" s="3">
        <v>94033815</v>
      </c>
      <c r="F84" s="3">
        <v>95583814</v>
      </c>
      <c r="G84" s="3">
        <v>95583814</v>
      </c>
      <c r="H84" s="3">
        <v>37231616</v>
      </c>
      <c r="I84" s="3">
        <v>102082534</v>
      </c>
      <c r="J84" s="3">
        <v>102082534</v>
      </c>
      <c r="K84" s="3">
        <v>102082534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39020719</v>
      </c>
      <c r="C5" s="6">
        <v>43409469</v>
      </c>
      <c r="D5" s="23">
        <v>43198419</v>
      </c>
      <c r="E5" s="24">
        <v>49853484</v>
      </c>
      <c r="F5" s="6">
        <v>48362131</v>
      </c>
      <c r="G5" s="25">
        <v>48362131</v>
      </c>
      <c r="H5" s="26">
        <v>49762324</v>
      </c>
      <c r="I5" s="24">
        <v>55521886</v>
      </c>
      <c r="J5" s="6">
        <v>54545484</v>
      </c>
      <c r="K5" s="25">
        <v>59482287</v>
      </c>
    </row>
    <row r="6" spans="1:11" ht="13.5">
      <c r="A6" s="22" t="s">
        <v>18</v>
      </c>
      <c r="B6" s="6">
        <v>139836427</v>
      </c>
      <c r="C6" s="6">
        <v>136277332</v>
      </c>
      <c r="D6" s="23">
        <v>131337715</v>
      </c>
      <c r="E6" s="24">
        <v>170870556</v>
      </c>
      <c r="F6" s="6">
        <v>170870556</v>
      </c>
      <c r="G6" s="25">
        <v>170870556</v>
      </c>
      <c r="H6" s="26">
        <v>157985711</v>
      </c>
      <c r="I6" s="24">
        <v>211937098</v>
      </c>
      <c r="J6" s="6">
        <v>186952188</v>
      </c>
      <c r="K6" s="25">
        <v>224673687</v>
      </c>
    </row>
    <row r="7" spans="1:11" ht="13.5">
      <c r="A7" s="22" t="s">
        <v>19</v>
      </c>
      <c r="B7" s="6">
        <v>2155587</v>
      </c>
      <c r="C7" s="6">
        <v>2835635</v>
      </c>
      <c r="D7" s="23">
        <v>3031537</v>
      </c>
      <c r="E7" s="24">
        <v>3356796</v>
      </c>
      <c r="F7" s="6">
        <v>3356796</v>
      </c>
      <c r="G7" s="25">
        <v>3356796</v>
      </c>
      <c r="H7" s="26">
        <v>3864833</v>
      </c>
      <c r="I7" s="24">
        <v>3494637</v>
      </c>
      <c r="J7" s="6">
        <v>3672732</v>
      </c>
      <c r="K7" s="25">
        <v>3812579</v>
      </c>
    </row>
    <row r="8" spans="1:11" ht="13.5">
      <c r="A8" s="22" t="s">
        <v>20</v>
      </c>
      <c r="B8" s="6">
        <v>138567152</v>
      </c>
      <c r="C8" s="6">
        <v>161688944</v>
      </c>
      <c r="D8" s="23">
        <v>174153820</v>
      </c>
      <c r="E8" s="24">
        <v>183601032</v>
      </c>
      <c r="F8" s="6">
        <v>234852015</v>
      </c>
      <c r="G8" s="25">
        <v>234852015</v>
      </c>
      <c r="H8" s="26">
        <v>218568121</v>
      </c>
      <c r="I8" s="24">
        <v>205752543</v>
      </c>
      <c r="J8" s="6">
        <v>227414028</v>
      </c>
      <c r="K8" s="25">
        <v>208565999</v>
      </c>
    </row>
    <row r="9" spans="1:11" ht="13.5">
      <c r="A9" s="22" t="s">
        <v>21</v>
      </c>
      <c r="B9" s="6">
        <v>28310909</v>
      </c>
      <c r="C9" s="6">
        <v>-6529697</v>
      </c>
      <c r="D9" s="23">
        <v>15961546</v>
      </c>
      <c r="E9" s="24">
        <v>24310092</v>
      </c>
      <c r="F9" s="6">
        <v>23885102</v>
      </c>
      <c r="G9" s="25">
        <v>23885102</v>
      </c>
      <c r="H9" s="26">
        <v>15743810</v>
      </c>
      <c r="I9" s="24">
        <v>28267909</v>
      </c>
      <c r="J9" s="6">
        <v>26598060</v>
      </c>
      <c r="K9" s="25">
        <v>29748739</v>
      </c>
    </row>
    <row r="10" spans="1:11" ht="25.5">
      <c r="A10" s="27" t="s">
        <v>105</v>
      </c>
      <c r="B10" s="28">
        <f>SUM(B5:B9)</f>
        <v>347890794</v>
      </c>
      <c r="C10" s="29">
        <f aca="true" t="shared" si="0" ref="C10:K10">SUM(C5:C9)</f>
        <v>337681683</v>
      </c>
      <c r="D10" s="30">
        <f t="shared" si="0"/>
        <v>367683037</v>
      </c>
      <c r="E10" s="28">
        <f t="shared" si="0"/>
        <v>431991960</v>
      </c>
      <c r="F10" s="29">
        <f t="shared" si="0"/>
        <v>481326600</v>
      </c>
      <c r="G10" s="31">
        <f t="shared" si="0"/>
        <v>481326600</v>
      </c>
      <c r="H10" s="32">
        <f t="shared" si="0"/>
        <v>445924799</v>
      </c>
      <c r="I10" s="28">
        <f t="shared" si="0"/>
        <v>504974073</v>
      </c>
      <c r="J10" s="29">
        <f t="shared" si="0"/>
        <v>499182492</v>
      </c>
      <c r="K10" s="31">
        <f t="shared" si="0"/>
        <v>526283291</v>
      </c>
    </row>
    <row r="11" spans="1:11" ht="13.5">
      <c r="A11" s="22" t="s">
        <v>22</v>
      </c>
      <c r="B11" s="6">
        <v>119647204</v>
      </c>
      <c r="C11" s="6">
        <v>131462500</v>
      </c>
      <c r="D11" s="23">
        <v>106927544</v>
      </c>
      <c r="E11" s="24">
        <v>156254196</v>
      </c>
      <c r="F11" s="6">
        <v>146739154</v>
      </c>
      <c r="G11" s="25">
        <v>146739154</v>
      </c>
      <c r="H11" s="26">
        <v>145800291</v>
      </c>
      <c r="I11" s="24">
        <v>167731867</v>
      </c>
      <c r="J11" s="6">
        <v>170973612</v>
      </c>
      <c r="K11" s="25">
        <v>182879083</v>
      </c>
    </row>
    <row r="12" spans="1:11" ht="13.5">
      <c r="A12" s="22" t="s">
        <v>23</v>
      </c>
      <c r="B12" s="6">
        <v>9361617</v>
      </c>
      <c r="C12" s="6">
        <v>9814878</v>
      </c>
      <c r="D12" s="23">
        <v>7925215</v>
      </c>
      <c r="E12" s="24">
        <v>10456416</v>
      </c>
      <c r="F12" s="6">
        <v>10543272</v>
      </c>
      <c r="G12" s="25">
        <v>10543272</v>
      </c>
      <c r="H12" s="26">
        <v>9842707</v>
      </c>
      <c r="I12" s="24">
        <v>10838212</v>
      </c>
      <c r="J12" s="6">
        <v>11440524</v>
      </c>
      <c r="K12" s="25">
        <v>11778781</v>
      </c>
    </row>
    <row r="13" spans="1:11" ht="13.5">
      <c r="A13" s="22" t="s">
        <v>106</v>
      </c>
      <c r="B13" s="6">
        <v>57180396</v>
      </c>
      <c r="C13" s="6">
        <v>74351906</v>
      </c>
      <c r="D13" s="23">
        <v>51391706</v>
      </c>
      <c r="E13" s="24">
        <v>42959400</v>
      </c>
      <c r="F13" s="6">
        <v>42959400</v>
      </c>
      <c r="G13" s="25">
        <v>42959400</v>
      </c>
      <c r="H13" s="26">
        <v>57739186</v>
      </c>
      <c r="I13" s="24">
        <v>60374721</v>
      </c>
      <c r="J13" s="6">
        <v>47002560</v>
      </c>
      <c r="K13" s="25">
        <v>69140554</v>
      </c>
    </row>
    <row r="14" spans="1:11" ht="13.5">
      <c r="A14" s="22" t="s">
        <v>24</v>
      </c>
      <c r="B14" s="6">
        <v>16298901</v>
      </c>
      <c r="C14" s="6">
        <v>18253426</v>
      </c>
      <c r="D14" s="23">
        <v>2803783</v>
      </c>
      <c r="E14" s="24">
        <v>6065184</v>
      </c>
      <c r="F14" s="6">
        <v>1851184</v>
      </c>
      <c r="G14" s="25">
        <v>1851184</v>
      </c>
      <c r="H14" s="26">
        <v>1156416</v>
      </c>
      <c r="I14" s="24">
        <v>900550</v>
      </c>
      <c r="J14" s="6">
        <v>6636000</v>
      </c>
      <c r="K14" s="25">
        <v>982483</v>
      </c>
    </row>
    <row r="15" spans="1:11" ht="13.5">
      <c r="A15" s="22" t="s">
        <v>107</v>
      </c>
      <c r="B15" s="6">
        <v>113763258</v>
      </c>
      <c r="C15" s="6">
        <v>117980773</v>
      </c>
      <c r="D15" s="23">
        <v>100203197</v>
      </c>
      <c r="E15" s="24">
        <v>140268660</v>
      </c>
      <c r="F15" s="6">
        <v>160851842</v>
      </c>
      <c r="G15" s="25">
        <v>160851842</v>
      </c>
      <c r="H15" s="26">
        <v>150323279</v>
      </c>
      <c r="I15" s="24">
        <v>141143745</v>
      </c>
      <c r="J15" s="6">
        <v>153470172</v>
      </c>
      <c r="K15" s="25">
        <v>155802869</v>
      </c>
    </row>
    <row r="16" spans="1:11" ht="13.5">
      <c r="A16" s="22" t="s">
        <v>20</v>
      </c>
      <c r="B16" s="6">
        <v>18850</v>
      </c>
      <c r="C16" s="6">
        <v>35213</v>
      </c>
      <c r="D16" s="23">
        <v>22407</v>
      </c>
      <c r="E16" s="24">
        <v>62940</v>
      </c>
      <c r="F16" s="6">
        <v>10437941</v>
      </c>
      <c r="G16" s="25">
        <v>10437941</v>
      </c>
      <c r="H16" s="26">
        <v>23556</v>
      </c>
      <c r="I16" s="24">
        <v>60000</v>
      </c>
      <c r="J16" s="6">
        <v>68868</v>
      </c>
      <c r="K16" s="25">
        <v>65459</v>
      </c>
    </row>
    <row r="17" spans="1:11" ht="13.5">
      <c r="A17" s="22" t="s">
        <v>25</v>
      </c>
      <c r="B17" s="6">
        <v>69197974</v>
      </c>
      <c r="C17" s="6">
        <v>201079722</v>
      </c>
      <c r="D17" s="23">
        <v>70717624</v>
      </c>
      <c r="E17" s="24">
        <v>122505024</v>
      </c>
      <c r="F17" s="6">
        <v>124485510</v>
      </c>
      <c r="G17" s="25">
        <v>124485510</v>
      </c>
      <c r="H17" s="26">
        <v>96924460</v>
      </c>
      <c r="I17" s="24">
        <v>124674906</v>
      </c>
      <c r="J17" s="6">
        <v>145199304</v>
      </c>
      <c r="K17" s="25">
        <v>124728049</v>
      </c>
    </row>
    <row r="18" spans="1:11" ht="13.5">
      <c r="A18" s="33" t="s">
        <v>26</v>
      </c>
      <c r="B18" s="34">
        <f>SUM(B11:B17)</f>
        <v>385468200</v>
      </c>
      <c r="C18" s="35">
        <f aca="true" t="shared" si="1" ref="C18:K18">SUM(C11:C17)</f>
        <v>552978418</v>
      </c>
      <c r="D18" s="36">
        <f t="shared" si="1"/>
        <v>339991476</v>
      </c>
      <c r="E18" s="34">
        <f t="shared" si="1"/>
        <v>478571820</v>
      </c>
      <c r="F18" s="35">
        <f t="shared" si="1"/>
        <v>497868303</v>
      </c>
      <c r="G18" s="37">
        <f t="shared" si="1"/>
        <v>497868303</v>
      </c>
      <c r="H18" s="38">
        <f t="shared" si="1"/>
        <v>461809895</v>
      </c>
      <c r="I18" s="34">
        <f t="shared" si="1"/>
        <v>505724001</v>
      </c>
      <c r="J18" s="35">
        <f t="shared" si="1"/>
        <v>534791040</v>
      </c>
      <c r="K18" s="37">
        <f t="shared" si="1"/>
        <v>545377278</v>
      </c>
    </row>
    <row r="19" spans="1:11" ht="13.5">
      <c r="A19" s="33" t="s">
        <v>27</v>
      </c>
      <c r="B19" s="39">
        <f>+B10-B18</f>
        <v>-37577406</v>
      </c>
      <c r="C19" s="40">
        <f aca="true" t="shared" si="2" ref="C19:K19">+C10-C18</f>
        <v>-215296735</v>
      </c>
      <c r="D19" s="41">
        <f t="shared" si="2"/>
        <v>27691561</v>
      </c>
      <c r="E19" s="39">
        <f t="shared" si="2"/>
        <v>-46579860</v>
      </c>
      <c r="F19" s="40">
        <f t="shared" si="2"/>
        <v>-16541703</v>
      </c>
      <c r="G19" s="42">
        <f t="shared" si="2"/>
        <v>-16541703</v>
      </c>
      <c r="H19" s="43">
        <f t="shared" si="2"/>
        <v>-15885096</v>
      </c>
      <c r="I19" s="39">
        <f t="shared" si="2"/>
        <v>-749928</v>
      </c>
      <c r="J19" s="40">
        <f t="shared" si="2"/>
        <v>-35608548</v>
      </c>
      <c r="K19" s="42">
        <f t="shared" si="2"/>
        <v>-19093987</v>
      </c>
    </row>
    <row r="20" spans="1:11" ht="25.5">
      <c r="A20" s="44" t="s">
        <v>28</v>
      </c>
      <c r="B20" s="45">
        <v>98418357</v>
      </c>
      <c r="C20" s="46">
        <v>112328247</v>
      </c>
      <c r="D20" s="47">
        <v>117889553</v>
      </c>
      <c r="E20" s="45">
        <v>129339000</v>
      </c>
      <c r="F20" s="46">
        <v>163119205</v>
      </c>
      <c r="G20" s="48">
        <v>163119205</v>
      </c>
      <c r="H20" s="49">
        <v>147400963</v>
      </c>
      <c r="I20" s="45">
        <v>102654457</v>
      </c>
      <c r="J20" s="46">
        <v>106689960</v>
      </c>
      <c r="K20" s="48">
        <v>119010999</v>
      </c>
    </row>
    <row r="21" spans="1:11" ht="63.75">
      <c r="A21" s="50" t="s">
        <v>108</v>
      </c>
      <c r="B21" s="51">
        <v>0</v>
      </c>
      <c r="C21" s="52">
        <v>36072467</v>
      </c>
      <c r="D21" s="53">
        <v>3750770</v>
      </c>
      <c r="E21" s="51">
        <v>0</v>
      </c>
      <c r="F21" s="52">
        <v>14839955</v>
      </c>
      <c r="G21" s="54">
        <v>14839955</v>
      </c>
      <c r="H21" s="55">
        <v>1839955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60840951</v>
      </c>
      <c r="C22" s="58">
        <f aca="true" t="shared" si="3" ref="C22:K22">SUM(C19:C21)</f>
        <v>-66896021</v>
      </c>
      <c r="D22" s="59">
        <f t="shared" si="3"/>
        <v>149331884</v>
      </c>
      <c r="E22" s="57">
        <f t="shared" si="3"/>
        <v>82759140</v>
      </c>
      <c r="F22" s="58">
        <f t="shared" si="3"/>
        <v>161417457</v>
      </c>
      <c r="G22" s="60">
        <f t="shared" si="3"/>
        <v>161417457</v>
      </c>
      <c r="H22" s="61">
        <f t="shared" si="3"/>
        <v>133355822</v>
      </c>
      <c r="I22" s="57">
        <f t="shared" si="3"/>
        <v>101904529</v>
      </c>
      <c r="J22" s="58">
        <f t="shared" si="3"/>
        <v>71081412</v>
      </c>
      <c r="K22" s="60">
        <f t="shared" si="3"/>
        <v>99917012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60840951</v>
      </c>
      <c r="C24" s="40">
        <f aca="true" t="shared" si="4" ref="C24:K24">SUM(C22:C23)</f>
        <v>-66896021</v>
      </c>
      <c r="D24" s="41">
        <f t="shared" si="4"/>
        <v>149331884</v>
      </c>
      <c r="E24" s="39">
        <f t="shared" si="4"/>
        <v>82759140</v>
      </c>
      <c r="F24" s="40">
        <f t="shared" si="4"/>
        <v>161417457</v>
      </c>
      <c r="G24" s="42">
        <f t="shared" si="4"/>
        <v>161417457</v>
      </c>
      <c r="H24" s="43">
        <f t="shared" si="4"/>
        <v>133355822</v>
      </c>
      <c r="I24" s="39">
        <f t="shared" si="4"/>
        <v>101904529</v>
      </c>
      <c r="J24" s="40">
        <f t="shared" si="4"/>
        <v>71081412</v>
      </c>
      <c r="K24" s="42">
        <f t="shared" si="4"/>
        <v>99917012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254880118</v>
      </c>
      <c r="C27" s="7">
        <v>135042674</v>
      </c>
      <c r="D27" s="69">
        <v>106759584</v>
      </c>
      <c r="E27" s="70">
        <v>131489004</v>
      </c>
      <c r="F27" s="7">
        <v>174283350</v>
      </c>
      <c r="G27" s="71">
        <v>174283350</v>
      </c>
      <c r="H27" s="72">
        <v>138881443</v>
      </c>
      <c r="I27" s="70">
        <v>112261957</v>
      </c>
      <c r="J27" s="7">
        <v>106690944</v>
      </c>
      <c r="K27" s="71">
        <v>119010999</v>
      </c>
    </row>
    <row r="28" spans="1:11" ht="13.5">
      <c r="A28" s="73" t="s">
        <v>33</v>
      </c>
      <c r="B28" s="6">
        <v>172915899</v>
      </c>
      <c r="C28" s="6">
        <v>108556342</v>
      </c>
      <c r="D28" s="23">
        <v>99879608</v>
      </c>
      <c r="E28" s="24">
        <v>129339012</v>
      </c>
      <c r="F28" s="6">
        <v>164959157</v>
      </c>
      <c r="G28" s="25">
        <v>164959157</v>
      </c>
      <c r="H28" s="26">
        <v>0</v>
      </c>
      <c r="I28" s="24">
        <v>102654457</v>
      </c>
      <c r="J28" s="6">
        <v>106690944</v>
      </c>
      <c r="K28" s="25">
        <v>119010999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828656</v>
      </c>
      <c r="D31" s="23">
        <v>2837888</v>
      </c>
      <c r="E31" s="24">
        <v>2149992</v>
      </c>
      <c r="F31" s="6">
        <v>9324193</v>
      </c>
      <c r="G31" s="25">
        <v>9324193</v>
      </c>
      <c r="H31" s="26">
        <v>0</v>
      </c>
      <c r="I31" s="24">
        <v>9607500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172915899</v>
      </c>
      <c r="C32" s="7">
        <f aca="true" t="shared" si="5" ref="C32:K32">SUM(C28:C31)</f>
        <v>109384998</v>
      </c>
      <c r="D32" s="69">
        <f t="shared" si="5"/>
        <v>102717496</v>
      </c>
      <c r="E32" s="70">
        <f t="shared" si="5"/>
        <v>131489004</v>
      </c>
      <c r="F32" s="7">
        <f t="shared" si="5"/>
        <v>174283350</v>
      </c>
      <c r="G32" s="71">
        <f t="shared" si="5"/>
        <v>174283350</v>
      </c>
      <c r="H32" s="72">
        <f t="shared" si="5"/>
        <v>0</v>
      </c>
      <c r="I32" s="70">
        <f t="shared" si="5"/>
        <v>112261957</v>
      </c>
      <c r="J32" s="7">
        <f t="shared" si="5"/>
        <v>106690944</v>
      </c>
      <c r="K32" s="71">
        <f t="shared" si="5"/>
        <v>119010999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144738074</v>
      </c>
      <c r="C35" s="6">
        <v>84381356</v>
      </c>
      <c r="D35" s="23">
        <v>329324481</v>
      </c>
      <c r="E35" s="24">
        <v>256604427</v>
      </c>
      <c r="F35" s="6">
        <v>259118787</v>
      </c>
      <c r="G35" s="25">
        <v>259118787</v>
      </c>
      <c r="H35" s="26">
        <v>297567388</v>
      </c>
      <c r="I35" s="24">
        <v>303410517</v>
      </c>
      <c r="J35" s="6">
        <v>278880560</v>
      </c>
      <c r="K35" s="25">
        <v>426696007</v>
      </c>
    </row>
    <row r="36" spans="1:11" ht="13.5">
      <c r="A36" s="22" t="s">
        <v>39</v>
      </c>
      <c r="B36" s="6">
        <v>1280603095</v>
      </c>
      <c r="C36" s="6">
        <v>1355345729</v>
      </c>
      <c r="D36" s="23">
        <v>1521180400</v>
      </c>
      <c r="E36" s="24">
        <v>1461620633</v>
      </c>
      <c r="F36" s="6">
        <v>1545567700</v>
      </c>
      <c r="G36" s="25">
        <v>1545567700</v>
      </c>
      <c r="H36" s="26">
        <v>1522834023</v>
      </c>
      <c r="I36" s="24">
        <v>1518163141</v>
      </c>
      <c r="J36" s="6">
        <v>1608252915</v>
      </c>
      <c r="K36" s="25">
        <v>1601146377</v>
      </c>
    </row>
    <row r="37" spans="1:11" ht="13.5">
      <c r="A37" s="22" t="s">
        <v>40</v>
      </c>
      <c r="B37" s="6">
        <v>164692196</v>
      </c>
      <c r="C37" s="6">
        <v>129736253</v>
      </c>
      <c r="D37" s="23">
        <v>227764953</v>
      </c>
      <c r="E37" s="24">
        <v>124280958</v>
      </c>
      <c r="F37" s="6">
        <v>55491793</v>
      </c>
      <c r="G37" s="25">
        <v>55491793</v>
      </c>
      <c r="H37" s="26">
        <v>166562638</v>
      </c>
      <c r="I37" s="24">
        <v>119669751</v>
      </c>
      <c r="J37" s="6">
        <v>136498273</v>
      </c>
      <c r="K37" s="25">
        <v>124945634</v>
      </c>
    </row>
    <row r="38" spans="1:11" ht="13.5">
      <c r="A38" s="22" t="s">
        <v>41</v>
      </c>
      <c r="B38" s="6">
        <v>46191006</v>
      </c>
      <c r="C38" s="6">
        <v>66131400</v>
      </c>
      <c r="D38" s="23">
        <v>60623929</v>
      </c>
      <c r="E38" s="24">
        <v>69674767</v>
      </c>
      <c r="F38" s="6">
        <v>53485048</v>
      </c>
      <c r="G38" s="25">
        <v>53485048</v>
      </c>
      <c r="H38" s="26">
        <v>55401982</v>
      </c>
      <c r="I38" s="24">
        <v>56361845</v>
      </c>
      <c r="J38" s="6">
        <v>3891694</v>
      </c>
      <c r="K38" s="25">
        <v>52861845</v>
      </c>
    </row>
    <row r="39" spans="1:11" ht="13.5">
      <c r="A39" s="22" t="s">
        <v>42</v>
      </c>
      <c r="B39" s="6">
        <v>1153617019</v>
      </c>
      <c r="C39" s="6">
        <v>1310755462</v>
      </c>
      <c r="D39" s="23">
        <v>1412751607</v>
      </c>
      <c r="E39" s="24">
        <v>1524269335</v>
      </c>
      <c r="F39" s="6">
        <v>1695709645</v>
      </c>
      <c r="G39" s="25">
        <v>1695709645</v>
      </c>
      <c r="H39" s="26">
        <v>1598436761</v>
      </c>
      <c r="I39" s="24">
        <v>1645542064</v>
      </c>
      <c r="J39" s="6">
        <v>1746743508</v>
      </c>
      <c r="K39" s="25">
        <v>1850034932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355519341</v>
      </c>
      <c r="C42" s="6">
        <v>702241803</v>
      </c>
      <c r="D42" s="23">
        <v>789174384</v>
      </c>
      <c r="E42" s="24">
        <v>111429828</v>
      </c>
      <c r="F42" s="6">
        <v>155336258</v>
      </c>
      <c r="G42" s="25">
        <v>155336258</v>
      </c>
      <c r="H42" s="26">
        <v>495370125</v>
      </c>
      <c r="I42" s="24">
        <v>211017138</v>
      </c>
      <c r="J42" s="6">
        <v>123806268</v>
      </c>
      <c r="K42" s="25">
        <v>134361117</v>
      </c>
    </row>
    <row r="43" spans="1:11" ht="13.5">
      <c r="A43" s="22" t="s">
        <v>45</v>
      </c>
      <c r="B43" s="6">
        <v>-76554933</v>
      </c>
      <c r="C43" s="6">
        <v>-99250362</v>
      </c>
      <c r="D43" s="23">
        <v>-118748429</v>
      </c>
      <c r="E43" s="24">
        <v>-101338405</v>
      </c>
      <c r="F43" s="6">
        <v>-214718002</v>
      </c>
      <c r="G43" s="25">
        <v>-214718002</v>
      </c>
      <c r="H43" s="26">
        <v>-137735376</v>
      </c>
      <c r="I43" s="24">
        <v>-112261957</v>
      </c>
      <c r="J43" s="6">
        <v>-76690944</v>
      </c>
      <c r="K43" s="25">
        <v>-149011000</v>
      </c>
    </row>
    <row r="44" spans="1:11" ht="13.5">
      <c r="A44" s="22" t="s">
        <v>46</v>
      </c>
      <c r="B44" s="6">
        <v>4011175</v>
      </c>
      <c r="C44" s="6">
        <v>702380</v>
      </c>
      <c r="D44" s="23">
        <v>81316</v>
      </c>
      <c r="E44" s="24">
        <v>-81314</v>
      </c>
      <c r="F44" s="6">
        <v>722326</v>
      </c>
      <c r="G44" s="25">
        <v>722326</v>
      </c>
      <c r="H44" s="26">
        <v>-5662931</v>
      </c>
      <c r="I44" s="24">
        <v>-209072</v>
      </c>
      <c r="J44" s="6">
        <v>-49892</v>
      </c>
      <c r="K44" s="25">
        <v>49892</v>
      </c>
    </row>
    <row r="45" spans="1:11" ht="13.5">
      <c r="A45" s="33" t="s">
        <v>47</v>
      </c>
      <c r="B45" s="7">
        <v>281951722</v>
      </c>
      <c r="C45" s="7">
        <v>559901308</v>
      </c>
      <c r="D45" s="69">
        <v>595258978</v>
      </c>
      <c r="E45" s="70">
        <v>54510501</v>
      </c>
      <c r="F45" s="7">
        <v>289633</v>
      </c>
      <c r="G45" s="71">
        <v>289633</v>
      </c>
      <c r="H45" s="72">
        <v>182480300</v>
      </c>
      <c r="I45" s="70">
        <v>157816196</v>
      </c>
      <c r="J45" s="7">
        <v>78219990</v>
      </c>
      <c r="K45" s="71">
        <v>245037876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10901435</v>
      </c>
      <c r="C48" s="6">
        <v>551047</v>
      </c>
      <c r="D48" s="23">
        <v>119609032</v>
      </c>
      <c r="E48" s="24">
        <v>71206200</v>
      </c>
      <c r="F48" s="6">
        <v>82604990</v>
      </c>
      <c r="G48" s="25">
        <v>82604990</v>
      </c>
      <c r="H48" s="26">
        <v>91311480</v>
      </c>
      <c r="I48" s="24">
        <v>155525289</v>
      </c>
      <c r="J48" s="6">
        <v>78929666</v>
      </c>
      <c r="K48" s="25">
        <v>264790729</v>
      </c>
    </row>
    <row r="49" spans="1:11" ht="13.5">
      <c r="A49" s="22" t="s">
        <v>50</v>
      </c>
      <c r="B49" s="6">
        <f>+B75</f>
        <v>106256249.97208779</v>
      </c>
      <c r="C49" s="6">
        <f aca="true" t="shared" si="6" ref="C49:K49">+C75</f>
        <v>113584933.87382285</v>
      </c>
      <c r="D49" s="23">
        <f t="shared" si="6"/>
        <v>225645286.22943607</v>
      </c>
      <c r="E49" s="24">
        <f t="shared" si="6"/>
        <v>23357472.75340125</v>
      </c>
      <c r="F49" s="6">
        <f t="shared" si="6"/>
        <v>-79208430.47417131</v>
      </c>
      <c r="G49" s="25">
        <f t="shared" si="6"/>
        <v>-79208430.47417131</v>
      </c>
      <c r="H49" s="26">
        <f t="shared" si="6"/>
        <v>55557483.519366086</v>
      </c>
      <c r="I49" s="24">
        <f t="shared" si="6"/>
        <v>21199772.21316117</v>
      </c>
      <c r="J49" s="6">
        <f t="shared" si="6"/>
        <v>26309994.90687628</v>
      </c>
      <c r="K49" s="25">
        <f t="shared" si="6"/>
        <v>-30790512.280190527</v>
      </c>
    </row>
    <row r="50" spans="1:11" ht="13.5">
      <c r="A50" s="33" t="s">
        <v>51</v>
      </c>
      <c r="B50" s="7">
        <f>+B48-B49</f>
        <v>-95354814.97208779</v>
      </c>
      <c r="C50" s="7">
        <f aca="true" t="shared" si="7" ref="C50:K50">+C48-C49</f>
        <v>-113033886.87382285</v>
      </c>
      <c r="D50" s="69">
        <f t="shared" si="7"/>
        <v>-106036254.22943607</v>
      </c>
      <c r="E50" s="70">
        <f t="shared" si="7"/>
        <v>47848727.24659875</v>
      </c>
      <c r="F50" s="7">
        <f t="shared" si="7"/>
        <v>161813420.4741713</v>
      </c>
      <c r="G50" s="71">
        <f t="shared" si="7"/>
        <v>161813420.4741713</v>
      </c>
      <c r="H50" s="72">
        <f t="shared" si="7"/>
        <v>35753996.480633914</v>
      </c>
      <c r="I50" s="70">
        <f t="shared" si="7"/>
        <v>134325516.78683883</v>
      </c>
      <c r="J50" s="7">
        <f t="shared" si="7"/>
        <v>52619671.09312372</v>
      </c>
      <c r="K50" s="71">
        <f t="shared" si="7"/>
        <v>295581241.2801905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1278759945</v>
      </c>
      <c r="C53" s="6">
        <v>1249259601</v>
      </c>
      <c r="D53" s="23">
        <v>1520533270</v>
      </c>
      <c r="E53" s="24">
        <v>1491620633</v>
      </c>
      <c r="F53" s="6">
        <v>1523166850</v>
      </c>
      <c r="G53" s="25">
        <v>1523166850</v>
      </c>
      <c r="H53" s="26">
        <v>1416747894</v>
      </c>
      <c r="I53" s="24">
        <v>1518163141</v>
      </c>
      <c r="J53" s="6">
        <v>1638252915</v>
      </c>
      <c r="K53" s="25">
        <v>1601146377</v>
      </c>
    </row>
    <row r="54" spans="1:11" ht="13.5">
      <c r="A54" s="22" t="s">
        <v>54</v>
      </c>
      <c r="B54" s="6">
        <v>0</v>
      </c>
      <c r="C54" s="6">
        <v>68615499</v>
      </c>
      <c r="D54" s="23">
        <v>51391706</v>
      </c>
      <c r="E54" s="24">
        <v>42959400</v>
      </c>
      <c r="F54" s="6">
        <v>42959400</v>
      </c>
      <c r="G54" s="25">
        <v>42959400</v>
      </c>
      <c r="H54" s="26">
        <v>57739186</v>
      </c>
      <c r="I54" s="24">
        <v>60374721</v>
      </c>
      <c r="J54" s="6">
        <v>47002560</v>
      </c>
      <c r="K54" s="25">
        <v>69140554</v>
      </c>
    </row>
    <row r="55" spans="1:11" ht="13.5">
      <c r="A55" s="22" t="s">
        <v>55</v>
      </c>
      <c r="B55" s="6">
        <v>245110321</v>
      </c>
      <c r="C55" s="6">
        <v>94495887</v>
      </c>
      <c r="D55" s="23">
        <v>75949075</v>
      </c>
      <c r="E55" s="24">
        <v>52775892</v>
      </c>
      <c r="F55" s="6">
        <v>74892297</v>
      </c>
      <c r="G55" s="25">
        <v>74892297</v>
      </c>
      <c r="H55" s="26">
        <v>60035189</v>
      </c>
      <c r="I55" s="24">
        <v>30898602</v>
      </c>
      <c r="J55" s="6">
        <v>38167452</v>
      </c>
      <c r="K55" s="25">
        <v>48253346</v>
      </c>
    </row>
    <row r="56" spans="1:11" ht="13.5">
      <c r="A56" s="22" t="s">
        <v>56</v>
      </c>
      <c r="B56" s="6">
        <v>3940130</v>
      </c>
      <c r="C56" s="6">
        <v>6780884</v>
      </c>
      <c r="D56" s="23">
        <v>5951506</v>
      </c>
      <c r="E56" s="24">
        <v>20220432</v>
      </c>
      <c r="F56" s="6">
        <v>36968418</v>
      </c>
      <c r="G56" s="25">
        <v>36968418</v>
      </c>
      <c r="H56" s="26">
        <v>26890639</v>
      </c>
      <c r="I56" s="24">
        <v>18050000</v>
      </c>
      <c r="J56" s="6">
        <v>22123452</v>
      </c>
      <c r="K56" s="25">
        <v>19692190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3202160</v>
      </c>
      <c r="F59" s="6">
        <v>3202160</v>
      </c>
      <c r="G59" s="25">
        <v>3202160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1043822</v>
      </c>
      <c r="C60" s="6">
        <v>1067730</v>
      </c>
      <c r="D60" s="23">
        <v>0</v>
      </c>
      <c r="E60" s="24">
        <v>1460456</v>
      </c>
      <c r="F60" s="6">
        <v>1460456</v>
      </c>
      <c r="G60" s="25">
        <v>1460456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6482</v>
      </c>
      <c r="C62" s="98">
        <v>25555</v>
      </c>
      <c r="D62" s="99">
        <v>0</v>
      </c>
      <c r="E62" s="97">
        <v>28094</v>
      </c>
      <c r="F62" s="98">
        <v>28094</v>
      </c>
      <c r="G62" s="99">
        <v>28094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3718</v>
      </c>
      <c r="C63" s="98">
        <v>3718</v>
      </c>
      <c r="D63" s="99">
        <v>0</v>
      </c>
      <c r="E63" s="97">
        <v>4087</v>
      </c>
      <c r="F63" s="98">
        <v>4087</v>
      </c>
      <c r="G63" s="99">
        <v>4087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18755</v>
      </c>
      <c r="C65" s="98">
        <v>23383</v>
      </c>
      <c r="D65" s="99">
        <v>0</v>
      </c>
      <c r="E65" s="97">
        <v>25706</v>
      </c>
      <c r="F65" s="98">
        <v>25706</v>
      </c>
      <c r="G65" s="99">
        <v>25706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1.043337083264726</v>
      </c>
      <c r="C70" s="5">
        <f aca="true" t="shared" si="8" ref="C70:K70">IF(ISERROR(C71/C72),0,(C71/C72))</f>
        <v>1.0990048374060637</v>
      </c>
      <c r="D70" s="5">
        <f t="shared" si="8"/>
        <v>1.091091836643352</v>
      </c>
      <c r="E70" s="5">
        <f t="shared" si="8"/>
        <v>0.9071381410584244</v>
      </c>
      <c r="F70" s="5">
        <f t="shared" si="8"/>
        <v>0.9075047863748241</v>
      </c>
      <c r="G70" s="5">
        <f t="shared" si="8"/>
        <v>0.9075047863748241</v>
      </c>
      <c r="H70" s="5">
        <f t="shared" si="8"/>
        <v>1.0464391799408514</v>
      </c>
      <c r="I70" s="5">
        <f t="shared" si="8"/>
        <v>0.8967066635036155</v>
      </c>
      <c r="J70" s="5">
        <f t="shared" si="8"/>
        <v>0.90713827548174</v>
      </c>
      <c r="K70" s="5">
        <f t="shared" si="8"/>
        <v>0.8605916320463883</v>
      </c>
    </row>
    <row r="71" spans="1:11" ht="12.75" hidden="1">
      <c r="A71" s="1" t="s">
        <v>112</v>
      </c>
      <c r="B71" s="2">
        <f>+B83</f>
        <v>210285886</v>
      </c>
      <c r="C71" s="2">
        <f aca="true" t="shared" si="9" ref="C71:K71">+C83</f>
        <v>211178647</v>
      </c>
      <c r="D71" s="2">
        <f t="shared" si="9"/>
        <v>200751472</v>
      </c>
      <c r="E71" s="2">
        <f t="shared" si="9"/>
        <v>215618688</v>
      </c>
      <c r="F71" s="2">
        <f t="shared" si="9"/>
        <v>214366048</v>
      </c>
      <c r="G71" s="2">
        <f t="shared" si="9"/>
        <v>214366048</v>
      </c>
      <c r="H71" s="2">
        <f t="shared" si="9"/>
        <v>228501894</v>
      </c>
      <c r="I71" s="2">
        <f t="shared" si="9"/>
        <v>258085562</v>
      </c>
      <c r="J71" s="2">
        <f t="shared" si="9"/>
        <v>235911864</v>
      </c>
      <c r="K71" s="2">
        <f t="shared" si="9"/>
        <v>262715317</v>
      </c>
    </row>
    <row r="72" spans="1:11" ht="12.75" hidden="1">
      <c r="A72" s="1" t="s">
        <v>113</v>
      </c>
      <c r="B72" s="2">
        <f>+B77</f>
        <v>201551243</v>
      </c>
      <c r="C72" s="2">
        <f aca="true" t="shared" si="10" ref="C72:K72">+C77</f>
        <v>192154429</v>
      </c>
      <c r="D72" s="2">
        <f t="shared" si="10"/>
        <v>183991361</v>
      </c>
      <c r="E72" s="2">
        <f t="shared" si="10"/>
        <v>237691128</v>
      </c>
      <c r="F72" s="2">
        <f t="shared" si="10"/>
        <v>236214785</v>
      </c>
      <c r="G72" s="2">
        <f t="shared" si="10"/>
        <v>236214785</v>
      </c>
      <c r="H72" s="2">
        <f t="shared" si="10"/>
        <v>218361371</v>
      </c>
      <c r="I72" s="2">
        <f t="shared" si="10"/>
        <v>287814926</v>
      </c>
      <c r="J72" s="2">
        <f t="shared" si="10"/>
        <v>260061636</v>
      </c>
      <c r="K72" s="2">
        <f t="shared" si="10"/>
        <v>305272916</v>
      </c>
    </row>
    <row r="73" spans="1:11" ht="12.75" hidden="1">
      <c r="A73" s="1" t="s">
        <v>114</v>
      </c>
      <c r="B73" s="2">
        <f>+B74</f>
        <v>4463429.499999989</v>
      </c>
      <c r="C73" s="2">
        <f aca="true" t="shared" si="11" ref="C73:K73">+(C78+C80+C81+C82)-(B78+B80+B81+B82)</f>
        <v>-55553943</v>
      </c>
      <c r="D73" s="2">
        <f t="shared" si="11"/>
        <v>127846303</v>
      </c>
      <c r="E73" s="2">
        <f t="shared" si="11"/>
        <v>-48857686</v>
      </c>
      <c r="F73" s="2">
        <f>+(F78+F80+F81+F82)-(D78+D80+D81+D82)</f>
        <v>-26636842</v>
      </c>
      <c r="G73" s="2">
        <f>+(G78+G80+G81+G82)-(D78+D80+D81+D82)</f>
        <v>-26636842</v>
      </c>
      <c r="H73" s="2">
        <f>+(H78+H80+H81+H82)-(D78+D80+D81+D82)</f>
        <v>1515761</v>
      </c>
      <c r="I73" s="2">
        <f>+(I78+I80+I81+I82)-(E78+E80+E81+E82)</f>
        <v>-6184338</v>
      </c>
      <c r="J73" s="2">
        <f t="shared" si="11"/>
        <v>15886736</v>
      </c>
      <c r="K73" s="2">
        <f t="shared" si="11"/>
        <v>54553335</v>
      </c>
    </row>
    <row r="74" spans="1:11" ht="12.75" hidden="1">
      <c r="A74" s="1" t="s">
        <v>115</v>
      </c>
      <c r="B74" s="2">
        <f>+TREND(C74:E74)</f>
        <v>4463429.499999989</v>
      </c>
      <c r="C74" s="2">
        <f>+C73</f>
        <v>-55553943</v>
      </c>
      <c r="D74" s="2">
        <f aca="true" t="shared" si="12" ref="D74:K74">+D73</f>
        <v>127846303</v>
      </c>
      <c r="E74" s="2">
        <f t="shared" si="12"/>
        <v>-48857686</v>
      </c>
      <c r="F74" s="2">
        <f t="shared" si="12"/>
        <v>-26636842</v>
      </c>
      <c r="G74" s="2">
        <f t="shared" si="12"/>
        <v>-26636842</v>
      </c>
      <c r="H74" s="2">
        <f t="shared" si="12"/>
        <v>1515761</v>
      </c>
      <c r="I74" s="2">
        <f t="shared" si="12"/>
        <v>-6184338</v>
      </c>
      <c r="J74" s="2">
        <f t="shared" si="12"/>
        <v>15886736</v>
      </c>
      <c r="K74" s="2">
        <f t="shared" si="12"/>
        <v>54553335</v>
      </c>
    </row>
    <row r="75" spans="1:11" ht="12.75" hidden="1">
      <c r="A75" s="1" t="s">
        <v>116</v>
      </c>
      <c r="B75" s="2">
        <f>+B84-(((B80+B81+B78)*B70)-B79)</f>
        <v>106256249.97208779</v>
      </c>
      <c r="C75" s="2">
        <f aca="true" t="shared" si="13" ref="C75:K75">+C84-(((C80+C81+C78)*C70)-C79)</f>
        <v>113584933.87382285</v>
      </c>
      <c r="D75" s="2">
        <f t="shared" si="13"/>
        <v>225645286.22943607</v>
      </c>
      <c r="E75" s="2">
        <f t="shared" si="13"/>
        <v>23357472.75340125</v>
      </c>
      <c r="F75" s="2">
        <f t="shared" si="13"/>
        <v>-79208430.47417131</v>
      </c>
      <c r="G75" s="2">
        <f t="shared" si="13"/>
        <v>-79208430.47417131</v>
      </c>
      <c r="H75" s="2">
        <f t="shared" si="13"/>
        <v>55557483.519366086</v>
      </c>
      <c r="I75" s="2">
        <f t="shared" si="13"/>
        <v>21199772.21316117</v>
      </c>
      <c r="J75" s="2">
        <f t="shared" si="13"/>
        <v>26309994.90687628</v>
      </c>
      <c r="K75" s="2">
        <f t="shared" si="13"/>
        <v>-30790512.280190527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201551243</v>
      </c>
      <c r="C77" s="3">
        <v>192154429</v>
      </c>
      <c r="D77" s="3">
        <v>183991361</v>
      </c>
      <c r="E77" s="3">
        <v>237691128</v>
      </c>
      <c r="F77" s="3">
        <v>236214785</v>
      </c>
      <c r="G77" s="3">
        <v>236214785</v>
      </c>
      <c r="H77" s="3">
        <v>218361371</v>
      </c>
      <c r="I77" s="3">
        <v>287814926</v>
      </c>
      <c r="J77" s="3">
        <v>260061636</v>
      </c>
      <c r="K77" s="3">
        <v>305272916</v>
      </c>
    </row>
    <row r="78" spans="1:11" ht="12.75" hidden="1">
      <c r="A78" s="1" t="s">
        <v>66</v>
      </c>
      <c r="B78" s="3">
        <v>150599</v>
      </c>
      <c r="C78" s="3">
        <v>0</v>
      </c>
      <c r="D78" s="3">
        <v>150599</v>
      </c>
      <c r="E78" s="3">
        <v>-30000000</v>
      </c>
      <c r="F78" s="3">
        <v>22400850</v>
      </c>
      <c r="G78" s="3">
        <v>22400850</v>
      </c>
      <c r="H78" s="3">
        <v>0</v>
      </c>
      <c r="I78" s="3">
        <v>0</v>
      </c>
      <c r="J78" s="3">
        <v>-30000000</v>
      </c>
      <c r="K78" s="3">
        <v>0</v>
      </c>
    </row>
    <row r="79" spans="1:11" ht="12.75" hidden="1">
      <c r="A79" s="1" t="s">
        <v>67</v>
      </c>
      <c r="B79" s="3">
        <v>161596476</v>
      </c>
      <c r="C79" s="3">
        <v>115938088</v>
      </c>
      <c r="D79" s="3">
        <v>211994517</v>
      </c>
      <c r="E79" s="3">
        <v>118026158</v>
      </c>
      <c r="F79" s="3">
        <v>44805590</v>
      </c>
      <c r="G79" s="3">
        <v>44805590</v>
      </c>
      <c r="H79" s="3">
        <v>154940440</v>
      </c>
      <c r="I79" s="3">
        <v>110136280</v>
      </c>
      <c r="J79" s="3">
        <v>129628601</v>
      </c>
      <c r="K79" s="3">
        <v>115412163</v>
      </c>
    </row>
    <row r="80" spans="1:11" ht="12.75" hidden="1">
      <c r="A80" s="1" t="s">
        <v>68</v>
      </c>
      <c r="B80" s="3">
        <v>68664905</v>
      </c>
      <c r="C80" s="3">
        <v>11528873</v>
      </c>
      <c r="D80" s="3">
        <v>107053032</v>
      </c>
      <c r="E80" s="3">
        <v>136058740</v>
      </c>
      <c r="F80" s="3">
        <v>103378734</v>
      </c>
      <c r="G80" s="3">
        <v>103378734</v>
      </c>
      <c r="H80" s="3">
        <v>135075435</v>
      </c>
      <c r="I80" s="3">
        <v>79230270</v>
      </c>
      <c r="J80" s="3">
        <v>157467954</v>
      </c>
      <c r="K80" s="3">
        <v>140918537</v>
      </c>
    </row>
    <row r="81" spans="1:11" ht="12.75" hidden="1">
      <c r="A81" s="1" t="s">
        <v>69</v>
      </c>
      <c r="B81" s="3">
        <v>13808562</v>
      </c>
      <c r="C81" s="3">
        <v>15541250</v>
      </c>
      <c r="D81" s="3">
        <v>47712795</v>
      </c>
      <c r="E81" s="3">
        <v>0</v>
      </c>
      <c r="F81" s="3">
        <v>2500000</v>
      </c>
      <c r="G81" s="3">
        <v>2500000</v>
      </c>
      <c r="H81" s="3">
        <v>21356752</v>
      </c>
      <c r="I81" s="3">
        <v>20644132</v>
      </c>
      <c r="J81" s="3">
        <v>-11706816</v>
      </c>
      <c r="K81" s="3">
        <v>29395936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210285886</v>
      </c>
      <c r="C83" s="3">
        <v>211178647</v>
      </c>
      <c r="D83" s="3">
        <v>200751472</v>
      </c>
      <c r="E83" s="3">
        <v>215618688</v>
      </c>
      <c r="F83" s="3">
        <v>214366048</v>
      </c>
      <c r="G83" s="3">
        <v>214366048</v>
      </c>
      <c r="H83" s="3">
        <v>228501894</v>
      </c>
      <c r="I83" s="3">
        <v>258085562</v>
      </c>
      <c r="J83" s="3">
        <v>235911864</v>
      </c>
      <c r="K83" s="3">
        <v>262715317</v>
      </c>
    </row>
    <row r="84" spans="1:11" ht="12.75" hidden="1">
      <c r="A84" s="1" t="s">
        <v>72</v>
      </c>
      <c r="B84" s="3">
        <v>30864526</v>
      </c>
      <c r="C84" s="3">
        <v>27397042</v>
      </c>
      <c r="D84" s="3">
        <v>182678817</v>
      </c>
      <c r="E84" s="3">
        <v>1541243</v>
      </c>
      <c r="F84" s="3">
        <v>-7599684</v>
      </c>
      <c r="G84" s="3">
        <v>-7599684</v>
      </c>
      <c r="H84" s="3">
        <v>64313813</v>
      </c>
      <c r="I84" s="3">
        <v>621534</v>
      </c>
      <c r="J84" s="3">
        <v>1692753</v>
      </c>
      <c r="K84" s="3">
        <v>368535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7444856</v>
      </c>
      <c r="C5" s="6">
        <v>7595087</v>
      </c>
      <c r="D5" s="23">
        <v>11264600</v>
      </c>
      <c r="E5" s="24">
        <v>11458584</v>
      </c>
      <c r="F5" s="6">
        <v>11543799</v>
      </c>
      <c r="G5" s="25">
        <v>11543799</v>
      </c>
      <c r="H5" s="26">
        <v>10674937</v>
      </c>
      <c r="I5" s="24">
        <v>8312797</v>
      </c>
      <c r="J5" s="6">
        <v>8661933</v>
      </c>
      <c r="K5" s="25">
        <v>9043057</v>
      </c>
    </row>
    <row r="6" spans="1:11" ht="13.5">
      <c r="A6" s="22" t="s">
        <v>18</v>
      </c>
      <c r="B6" s="6">
        <v>36810902</v>
      </c>
      <c r="C6" s="6">
        <v>28519378</v>
      </c>
      <c r="D6" s="23">
        <v>35436122</v>
      </c>
      <c r="E6" s="24">
        <v>53718665</v>
      </c>
      <c r="F6" s="6">
        <v>32050819</v>
      </c>
      <c r="G6" s="25">
        <v>32050819</v>
      </c>
      <c r="H6" s="26">
        <v>29655449</v>
      </c>
      <c r="I6" s="24">
        <v>53112505</v>
      </c>
      <c r="J6" s="6">
        <v>55343228</v>
      </c>
      <c r="K6" s="25">
        <v>57786414</v>
      </c>
    </row>
    <row r="7" spans="1:11" ht="13.5">
      <c r="A7" s="22" t="s">
        <v>19</v>
      </c>
      <c r="B7" s="6">
        <v>8576472</v>
      </c>
      <c r="C7" s="6">
        <v>8734102</v>
      </c>
      <c r="D7" s="23">
        <v>3268767</v>
      </c>
      <c r="E7" s="24">
        <v>100000</v>
      </c>
      <c r="F7" s="6">
        <v>11361809</v>
      </c>
      <c r="G7" s="25">
        <v>11361809</v>
      </c>
      <c r="H7" s="26">
        <v>10565108</v>
      </c>
      <c r="I7" s="24">
        <v>299134</v>
      </c>
      <c r="J7" s="6">
        <v>311698</v>
      </c>
      <c r="K7" s="25">
        <v>325412</v>
      </c>
    </row>
    <row r="8" spans="1:11" ht="13.5">
      <c r="A8" s="22" t="s">
        <v>20</v>
      </c>
      <c r="B8" s="6">
        <v>61521232</v>
      </c>
      <c r="C8" s="6">
        <v>47015427</v>
      </c>
      <c r="D8" s="23">
        <v>55611127</v>
      </c>
      <c r="E8" s="24">
        <v>56123000</v>
      </c>
      <c r="F8" s="6">
        <v>63380000</v>
      </c>
      <c r="G8" s="25">
        <v>63380000</v>
      </c>
      <c r="H8" s="26">
        <v>41289183</v>
      </c>
      <c r="I8" s="24">
        <v>58307000</v>
      </c>
      <c r="J8" s="6">
        <v>58813300</v>
      </c>
      <c r="K8" s="25">
        <v>57748343</v>
      </c>
    </row>
    <row r="9" spans="1:11" ht="13.5">
      <c r="A9" s="22" t="s">
        <v>21</v>
      </c>
      <c r="B9" s="6">
        <v>29553030</v>
      </c>
      <c r="C9" s="6">
        <v>21597087</v>
      </c>
      <c r="D9" s="23">
        <v>14964280</v>
      </c>
      <c r="E9" s="24">
        <v>12345052</v>
      </c>
      <c r="F9" s="6">
        <v>8353864</v>
      </c>
      <c r="G9" s="25">
        <v>8353864</v>
      </c>
      <c r="H9" s="26">
        <v>7980803</v>
      </c>
      <c r="I9" s="24">
        <v>9810999</v>
      </c>
      <c r="J9" s="6">
        <v>10223062</v>
      </c>
      <c r="K9" s="25">
        <v>10672871</v>
      </c>
    </row>
    <row r="10" spans="1:11" ht="25.5">
      <c r="A10" s="27" t="s">
        <v>105</v>
      </c>
      <c r="B10" s="28">
        <f>SUM(B5:B9)</f>
        <v>143906492</v>
      </c>
      <c r="C10" s="29">
        <f aca="true" t="shared" si="0" ref="C10:K10">SUM(C5:C9)</f>
        <v>113461081</v>
      </c>
      <c r="D10" s="30">
        <f t="shared" si="0"/>
        <v>120544896</v>
      </c>
      <c r="E10" s="28">
        <f t="shared" si="0"/>
        <v>133745301</v>
      </c>
      <c r="F10" s="29">
        <f t="shared" si="0"/>
        <v>126690291</v>
      </c>
      <c r="G10" s="31">
        <f t="shared" si="0"/>
        <v>126690291</v>
      </c>
      <c r="H10" s="32">
        <f t="shared" si="0"/>
        <v>100165480</v>
      </c>
      <c r="I10" s="28">
        <f t="shared" si="0"/>
        <v>129842435</v>
      </c>
      <c r="J10" s="29">
        <f t="shared" si="0"/>
        <v>133353221</v>
      </c>
      <c r="K10" s="31">
        <f t="shared" si="0"/>
        <v>135576097</v>
      </c>
    </row>
    <row r="11" spans="1:11" ht="13.5">
      <c r="A11" s="22" t="s">
        <v>22</v>
      </c>
      <c r="B11" s="6">
        <v>40122334</v>
      </c>
      <c r="C11" s="6">
        <v>41493842</v>
      </c>
      <c r="D11" s="23">
        <v>43765429</v>
      </c>
      <c r="E11" s="24">
        <v>43576036</v>
      </c>
      <c r="F11" s="6">
        <v>46126036</v>
      </c>
      <c r="G11" s="25">
        <v>46126036</v>
      </c>
      <c r="H11" s="26">
        <v>38104759</v>
      </c>
      <c r="I11" s="24">
        <v>47281873</v>
      </c>
      <c r="J11" s="6">
        <v>48614631</v>
      </c>
      <c r="K11" s="25">
        <v>51435561</v>
      </c>
    </row>
    <row r="12" spans="1:11" ht="13.5">
      <c r="A12" s="22" t="s">
        <v>23</v>
      </c>
      <c r="B12" s="6">
        <v>3068749</v>
      </c>
      <c r="C12" s="6">
        <v>3305459</v>
      </c>
      <c r="D12" s="23">
        <v>3529199</v>
      </c>
      <c r="E12" s="24">
        <v>3434979</v>
      </c>
      <c r="F12" s="6">
        <v>3434979</v>
      </c>
      <c r="G12" s="25">
        <v>3434979</v>
      </c>
      <c r="H12" s="26">
        <v>3289553</v>
      </c>
      <c r="I12" s="24">
        <v>4696580</v>
      </c>
      <c r="J12" s="6">
        <v>4893846</v>
      </c>
      <c r="K12" s="25">
        <v>5109176</v>
      </c>
    </row>
    <row r="13" spans="1:11" ht="13.5">
      <c r="A13" s="22" t="s">
        <v>106</v>
      </c>
      <c r="B13" s="6">
        <v>18241640</v>
      </c>
      <c r="C13" s="6">
        <v>24665802</v>
      </c>
      <c r="D13" s="23">
        <v>16003358</v>
      </c>
      <c r="E13" s="24">
        <v>12818464</v>
      </c>
      <c r="F13" s="6">
        <v>12818464</v>
      </c>
      <c r="G13" s="25">
        <v>12818464</v>
      </c>
      <c r="H13" s="26">
        <v>0</v>
      </c>
      <c r="I13" s="24">
        <v>13318384</v>
      </c>
      <c r="J13" s="6">
        <v>13877759</v>
      </c>
      <c r="K13" s="25">
        <v>14488379</v>
      </c>
    </row>
    <row r="14" spans="1:11" ht="13.5">
      <c r="A14" s="22" t="s">
        <v>24</v>
      </c>
      <c r="B14" s="6">
        <v>7652816</v>
      </c>
      <c r="C14" s="6">
        <v>6677389</v>
      </c>
      <c r="D14" s="23">
        <v>7895783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107</v>
      </c>
      <c r="B15" s="6">
        <v>38387737</v>
      </c>
      <c r="C15" s="6">
        <v>38425992</v>
      </c>
      <c r="D15" s="23">
        <v>37674935</v>
      </c>
      <c r="E15" s="24">
        <v>30872878</v>
      </c>
      <c r="F15" s="6">
        <v>29805169</v>
      </c>
      <c r="G15" s="25">
        <v>29805169</v>
      </c>
      <c r="H15" s="26">
        <v>17282718</v>
      </c>
      <c r="I15" s="24">
        <v>35933733</v>
      </c>
      <c r="J15" s="6">
        <v>37442950</v>
      </c>
      <c r="K15" s="25">
        <v>39090445</v>
      </c>
    </row>
    <row r="16" spans="1:11" ht="13.5">
      <c r="A16" s="22" t="s">
        <v>20</v>
      </c>
      <c r="B16" s="6">
        <v>717573</v>
      </c>
      <c r="C16" s="6">
        <v>0</v>
      </c>
      <c r="D16" s="23">
        <v>0</v>
      </c>
      <c r="E16" s="24">
        <v>140000</v>
      </c>
      <c r="F16" s="6">
        <v>140000</v>
      </c>
      <c r="G16" s="25">
        <v>140000</v>
      </c>
      <c r="H16" s="26">
        <v>35000</v>
      </c>
      <c r="I16" s="24">
        <v>100000</v>
      </c>
      <c r="J16" s="6">
        <v>104200</v>
      </c>
      <c r="K16" s="25">
        <v>108785</v>
      </c>
    </row>
    <row r="17" spans="1:11" ht="13.5">
      <c r="A17" s="22" t="s">
        <v>25</v>
      </c>
      <c r="B17" s="6">
        <v>53087406</v>
      </c>
      <c r="C17" s="6">
        <v>72390724</v>
      </c>
      <c r="D17" s="23">
        <v>60738064</v>
      </c>
      <c r="E17" s="24">
        <v>41025209</v>
      </c>
      <c r="F17" s="6">
        <v>38510911</v>
      </c>
      <c r="G17" s="25">
        <v>38510911</v>
      </c>
      <c r="H17" s="26">
        <v>9512996</v>
      </c>
      <c r="I17" s="24">
        <v>36322888</v>
      </c>
      <c r="J17" s="6">
        <v>36680375</v>
      </c>
      <c r="K17" s="25">
        <v>38348688</v>
      </c>
    </row>
    <row r="18" spans="1:11" ht="13.5">
      <c r="A18" s="33" t="s">
        <v>26</v>
      </c>
      <c r="B18" s="34">
        <f>SUM(B11:B17)</f>
        <v>161278255</v>
      </c>
      <c r="C18" s="35">
        <f aca="true" t="shared" si="1" ref="C18:K18">SUM(C11:C17)</f>
        <v>186959208</v>
      </c>
      <c r="D18" s="36">
        <f t="shared" si="1"/>
        <v>169606768</v>
      </c>
      <c r="E18" s="34">
        <f t="shared" si="1"/>
        <v>131867566</v>
      </c>
      <c r="F18" s="35">
        <f t="shared" si="1"/>
        <v>130835559</v>
      </c>
      <c r="G18" s="37">
        <f t="shared" si="1"/>
        <v>130835559</v>
      </c>
      <c r="H18" s="38">
        <f t="shared" si="1"/>
        <v>68225026</v>
      </c>
      <c r="I18" s="34">
        <f t="shared" si="1"/>
        <v>137653458</v>
      </c>
      <c r="J18" s="35">
        <f t="shared" si="1"/>
        <v>141613761</v>
      </c>
      <c r="K18" s="37">
        <f t="shared" si="1"/>
        <v>148581034</v>
      </c>
    </row>
    <row r="19" spans="1:11" ht="13.5">
      <c r="A19" s="33" t="s">
        <v>27</v>
      </c>
      <c r="B19" s="39">
        <f>+B10-B18</f>
        <v>-17371763</v>
      </c>
      <c r="C19" s="40">
        <f aca="true" t="shared" si="2" ref="C19:K19">+C10-C18</f>
        <v>-73498127</v>
      </c>
      <c r="D19" s="41">
        <f t="shared" si="2"/>
        <v>-49061872</v>
      </c>
      <c r="E19" s="39">
        <f t="shared" si="2"/>
        <v>1877735</v>
      </c>
      <c r="F19" s="40">
        <f t="shared" si="2"/>
        <v>-4145268</v>
      </c>
      <c r="G19" s="42">
        <f t="shared" si="2"/>
        <v>-4145268</v>
      </c>
      <c r="H19" s="43">
        <f t="shared" si="2"/>
        <v>31940454</v>
      </c>
      <c r="I19" s="39">
        <f t="shared" si="2"/>
        <v>-7811023</v>
      </c>
      <c r="J19" s="40">
        <f t="shared" si="2"/>
        <v>-8260540</v>
      </c>
      <c r="K19" s="42">
        <f t="shared" si="2"/>
        <v>-13004937</v>
      </c>
    </row>
    <row r="20" spans="1:11" ht="25.5">
      <c r="A20" s="44" t="s">
        <v>28</v>
      </c>
      <c r="B20" s="45">
        <v>0</v>
      </c>
      <c r="C20" s="46">
        <v>26950029</v>
      </c>
      <c r="D20" s="47">
        <v>22841891</v>
      </c>
      <c r="E20" s="45">
        <v>32340000</v>
      </c>
      <c r="F20" s="46">
        <v>57804000</v>
      </c>
      <c r="G20" s="48">
        <v>57804000</v>
      </c>
      <c r="H20" s="49">
        <v>0</v>
      </c>
      <c r="I20" s="45">
        <v>23541000</v>
      </c>
      <c r="J20" s="46">
        <v>14112000</v>
      </c>
      <c r="K20" s="48">
        <v>14454000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3500000</v>
      </c>
      <c r="J21" s="52">
        <v>3647000</v>
      </c>
      <c r="K21" s="54">
        <v>3807468</v>
      </c>
    </row>
    <row r="22" spans="1:11" ht="25.5">
      <c r="A22" s="56" t="s">
        <v>109</v>
      </c>
      <c r="B22" s="57">
        <f>SUM(B19:B21)</f>
        <v>-17371763</v>
      </c>
      <c r="C22" s="58">
        <f aca="true" t="shared" si="3" ref="C22:K22">SUM(C19:C21)</f>
        <v>-46548098</v>
      </c>
      <c r="D22" s="59">
        <f t="shared" si="3"/>
        <v>-26219981</v>
      </c>
      <c r="E22" s="57">
        <f t="shared" si="3"/>
        <v>34217735</v>
      </c>
      <c r="F22" s="58">
        <f t="shared" si="3"/>
        <v>53658732</v>
      </c>
      <c r="G22" s="60">
        <f t="shared" si="3"/>
        <v>53658732</v>
      </c>
      <c r="H22" s="61">
        <f t="shared" si="3"/>
        <v>31940454</v>
      </c>
      <c r="I22" s="57">
        <f t="shared" si="3"/>
        <v>19229977</v>
      </c>
      <c r="J22" s="58">
        <f t="shared" si="3"/>
        <v>9498460</v>
      </c>
      <c r="K22" s="60">
        <f t="shared" si="3"/>
        <v>5256531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-17371763</v>
      </c>
      <c r="C24" s="40">
        <f aca="true" t="shared" si="4" ref="C24:K24">SUM(C22:C23)</f>
        <v>-46548098</v>
      </c>
      <c r="D24" s="41">
        <f t="shared" si="4"/>
        <v>-26219981</v>
      </c>
      <c r="E24" s="39">
        <f t="shared" si="4"/>
        <v>34217735</v>
      </c>
      <c r="F24" s="40">
        <f t="shared" si="4"/>
        <v>53658732</v>
      </c>
      <c r="G24" s="42">
        <f t="shared" si="4"/>
        <v>53658732</v>
      </c>
      <c r="H24" s="43">
        <f t="shared" si="4"/>
        <v>31940454</v>
      </c>
      <c r="I24" s="39">
        <f t="shared" si="4"/>
        <v>19229977</v>
      </c>
      <c r="J24" s="40">
        <f t="shared" si="4"/>
        <v>9498460</v>
      </c>
      <c r="K24" s="42">
        <f t="shared" si="4"/>
        <v>5256531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16617026</v>
      </c>
      <c r="C27" s="7">
        <v>24102383</v>
      </c>
      <c r="D27" s="69">
        <v>26550717</v>
      </c>
      <c r="E27" s="70">
        <v>32340000</v>
      </c>
      <c r="F27" s="7">
        <v>64104000</v>
      </c>
      <c r="G27" s="71">
        <v>64104000</v>
      </c>
      <c r="H27" s="72">
        <v>42800779</v>
      </c>
      <c r="I27" s="70">
        <v>29741000</v>
      </c>
      <c r="J27" s="7">
        <v>20572400</v>
      </c>
      <c r="K27" s="71">
        <v>21198656</v>
      </c>
    </row>
    <row r="28" spans="1:11" ht="13.5">
      <c r="A28" s="73" t="s">
        <v>33</v>
      </c>
      <c r="B28" s="6">
        <v>0</v>
      </c>
      <c r="C28" s="6">
        <v>11762630</v>
      </c>
      <c r="D28" s="23">
        <v>26550717</v>
      </c>
      <c r="E28" s="24">
        <v>32340000</v>
      </c>
      <c r="F28" s="6">
        <v>57804000</v>
      </c>
      <c r="G28" s="25">
        <v>57804000</v>
      </c>
      <c r="H28" s="26">
        <v>0</v>
      </c>
      <c r="I28" s="24">
        <v>27041000</v>
      </c>
      <c r="J28" s="6">
        <v>17759000</v>
      </c>
      <c r="K28" s="25">
        <v>18261468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6300000</v>
      </c>
      <c r="G31" s="25">
        <v>6300000</v>
      </c>
      <c r="H31" s="26">
        <v>0</v>
      </c>
      <c r="I31" s="24">
        <v>2700000</v>
      </c>
      <c r="J31" s="6">
        <v>2813400</v>
      </c>
      <c r="K31" s="25">
        <v>2937188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11762630</v>
      </c>
      <c r="D32" s="69">
        <f t="shared" si="5"/>
        <v>26550717</v>
      </c>
      <c r="E32" s="70">
        <f t="shared" si="5"/>
        <v>32340000</v>
      </c>
      <c r="F32" s="7">
        <f t="shared" si="5"/>
        <v>64104000</v>
      </c>
      <c r="G32" s="71">
        <f t="shared" si="5"/>
        <v>64104000</v>
      </c>
      <c r="H32" s="72">
        <f t="shared" si="5"/>
        <v>0</v>
      </c>
      <c r="I32" s="70">
        <f t="shared" si="5"/>
        <v>29741000</v>
      </c>
      <c r="J32" s="7">
        <f t="shared" si="5"/>
        <v>20572400</v>
      </c>
      <c r="K32" s="71">
        <f t="shared" si="5"/>
        <v>21198656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34257696</v>
      </c>
      <c r="C35" s="6">
        <v>50530060</v>
      </c>
      <c r="D35" s="23">
        <v>58074511</v>
      </c>
      <c r="E35" s="24">
        <v>-91095268</v>
      </c>
      <c r="F35" s="6">
        <v>-110521666</v>
      </c>
      <c r="G35" s="25">
        <v>-110521666</v>
      </c>
      <c r="H35" s="26">
        <v>152313427</v>
      </c>
      <c r="I35" s="24">
        <v>-159985464</v>
      </c>
      <c r="J35" s="6">
        <v>-173867400</v>
      </c>
      <c r="K35" s="25">
        <v>-183407546</v>
      </c>
    </row>
    <row r="36" spans="1:11" ht="13.5">
      <c r="A36" s="22" t="s">
        <v>39</v>
      </c>
      <c r="B36" s="6">
        <v>249268381</v>
      </c>
      <c r="C36" s="6">
        <v>261625699</v>
      </c>
      <c r="D36" s="23">
        <v>321456815</v>
      </c>
      <c r="E36" s="24">
        <v>302329745</v>
      </c>
      <c r="F36" s="6">
        <v>334093745</v>
      </c>
      <c r="G36" s="25">
        <v>334093745</v>
      </c>
      <c r="H36" s="26">
        <v>685714409</v>
      </c>
      <c r="I36" s="24">
        <v>345683336</v>
      </c>
      <c r="J36" s="6">
        <v>336514736</v>
      </c>
      <c r="K36" s="25">
        <v>337140992</v>
      </c>
    </row>
    <row r="37" spans="1:11" ht="13.5">
      <c r="A37" s="22" t="s">
        <v>40</v>
      </c>
      <c r="B37" s="6">
        <v>166611399</v>
      </c>
      <c r="C37" s="6">
        <v>221048020</v>
      </c>
      <c r="D37" s="23">
        <v>262661393</v>
      </c>
      <c r="E37" s="24">
        <v>159569561</v>
      </c>
      <c r="F37" s="6">
        <v>160869933</v>
      </c>
      <c r="G37" s="25">
        <v>160869933</v>
      </c>
      <c r="H37" s="26">
        <v>572347501</v>
      </c>
      <c r="I37" s="24">
        <v>163363375</v>
      </c>
      <c r="J37" s="6">
        <v>150053127</v>
      </c>
      <c r="K37" s="25">
        <v>145390738</v>
      </c>
    </row>
    <row r="38" spans="1:11" ht="13.5">
      <c r="A38" s="22" t="s">
        <v>41</v>
      </c>
      <c r="B38" s="6">
        <v>9880672</v>
      </c>
      <c r="C38" s="6">
        <v>3184752</v>
      </c>
      <c r="D38" s="23">
        <v>2829301</v>
      </c>
      <c r="E38" s="24">
        <v>19638546</v>
      </c>
      <c r="F38" s="6">
        <v>19638546</v>
      </c>
      <c r="G38" s="25">
        <v>19638546</v>
      </c>
      <c r="H38" s="26">
        <v>5658600</v>
      </c>
      <c r="I38" s="24">
        <v>3104520</v>
      </c>
      <c r="J38" s="6">
        <v>3095749</v>
      </c>
      <c r="K38" s="25">
        <v>3086177</v>
      </c>
    </row>
    <row r="39" spans="1:11" ht="13.5">
      <c r="A39" s="22" t="s">
        <v>42</v>
      </c>
      <c r="B39" s="6">
        <v>124405771</v>
      </c>
      <c r="C39" s="6">
        <v>85333907</v>
      </c>
      <c r="D39" s="23">
        <v>142750767</v>
      </c>
      <c r="E39" s="24">
        <v>32026370</v>
      </c>
      <c r="F39" s="6">
        <v>43063600</v>
      </c>
      <c r="G39" s="25">
        <v>43063600</v>
      </c>
      <c r="H39" s="26">
        <v>309550331</v>
      </c>
      <c r="I39" s="24">
        <v>19229977</v>
      </c>
      <c r="J39" s="6">
        <v>9498460</v>
      </c>
      <c r="K39" s="25">
        <v>5256531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-2457936</v>
      </c>
      <c r="I42" s="24">
        <v>505629</v>
      </c>
      <c r="J42" s="6">
        <v>0</v>
      </c>
      <c r="K42" s="25">
        <v>0</v>
      </c>
    </row>
    <row r="43" spans="1:11" ht="13.5">
      <c r="A43" s="22" t="s">
        <v>45</v>
      </c>
      <c r="B43" s="6">
        <v>-17291</v>
      </c>
      <c r="C43" s="6">
        <v>6913</v>
      </c>
      <c r="D43" s="23">
        <v>9545</v>
      </c>
      <c r="E43" s="24">
        <v>-3029</v>
      </c>
      <c r="F43" s="6">
        <v>0</v>
      </c>
      <c r="G43" s="25">
        <v>0</v>
      </c>
      <c r="H43" s="26">
        <v>-42799113</v>
      </c>
      <c r="I43" s="24">
        <v>-29737971</v>
      </c>
      <c r="J43" s="6">
        <v>0</v>
      </c>
      <c r="K43" s="25">
        <v>0</v>
      </c>
    </row>
    <row r="44" spans="1:11" ht="13.5">
      <c r="A44" s="22" t="s">
        <v>46</v>
      </c>
      <c r="B44" s="6">
        <v>581482</v>
      </c>
      <c r="C44" s="6">
        <v>73532</v>
      </c>
      <c r="D44" s="23">
        <v>575542</v>
      </c>
      <c r="E44" s="24">
        <v>-1133845</v>
      </c>
      <c r="F44" s="6">
        <v>46137</v>
      </c>
      <c r="G44" s="25">
        <v>46137</v>
      </c>
      <c r="H44" s="26">
        <v>-2515025</v>
      </c>
      <c r="I44" s="24">
        <v>1087708</v>
      </c>
      <c r="J44" s="6">
        <v>0</v>
      </c>
      <c r="K44" s="25">
        <v>0</v>
      </c>
    </row>
    <row r="45" spans="1:11" ht="13.5">
      <c r="A45" s="33" t="s">
        <v>47</v>
      </c>
      <c r="B45" s="7">
        <v>668298</v>
      </c>
      <c r="C45" s="7">
        <v>3967448</v>
      </c>
      <c r="D45" s="69">
        <v>1162036</v>
      </c>
      <c r="E45" s="70">
        <v>-1030767</v>
      </c>
      <c r="F45" s="7">
        <v>152244</v>
      </c>
      <c r="G45" s="71">
        <v>152244</v>
      </c>
      <c r="H45" s="72">
        <v>-48245507</v>
      </c>
      <c r="I45" s="70">
        <v>-27567685</v>
      </c>
      <c r="J45" s="7">
        <v>576949</v>
      </c>
      <c r="K45" s="71">
        <v>576949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3887002</v>
      </c>
      <c r="C48" s="6">
        <v>576949</v>
      </c>
      <c r="D48" s="23">
        <v>212593</v>
      </c>
      <c r="E48" s="24">
        <v>-53882676</v>
      </c>
      <c r="F48" s="6">
        <v>-88400357</v>
      </c>
      <c r="G48" s="25">
        <v>-88400357</v>
      </c>
      <c r="H48" s="26">
        <v>-4822645</v>
      </c>
      <c r="I48" s="24">
        <v>-217825049</v>
      </c>
      <c r="J48" s="6">
        <v>-232196066</v>
      </c>
      <c r="K48" s="25">
        <v>-198528557</v>
      </c>
    </row>
    <row r="49" spans="1:11" ht="13.5">
      <c r="A49" s="22" t="s">
        <v>50</v>
      </c>
      <c r="B49" s="6">
        <f>+B75</f>
        <v>186950470</v>
      </c>
      <c r="C49" s="6">
        <f aca="true" t="shared" si="6" ref="C49:K49">+C75</f>
        <v>297008431</v>
      </c>
      <c r="D49" s="23">
        <f t="shared" si="6"/>
        <v>347665015</v>
      </c>
      <c r="E49" s="24">
        <f t="shared" si="6"/>
        <v>8020368</v>
      </c>
      <c r="F49" s="6">
        <f t="shared" si="6"/>
        <v>21803580</v>
      </c>
      <c r="G49" s="25">
        <f t="shared" si="6"/>
        <v>21803580</v>
      </c>
      <c r="H49" s="26">
        <f t="shared" si="6"/>
        <v>368969697.4513562</v>
      </c>
      <c r="I49" s="24">
        <f t="shared" si="6"/>
        <v>219040546.4607012</v>
      </c>
      <c r="J49" s="6">
        <f t="shared" si="6"/>
        <v>215241372</v>
      </c>
      <c r="K49" s="25">
        <f t="shared" si="6"/>
        <v>210920983</v>
      </c>
    </row>
    <row r="50" spans="1:11" ht="13.5">
      <c r="A50" s="33" t="s">
        <v>51</v>
      </c>
      <c r="B50" s="7">
        <f>+B48-B49</f>
        <v>-183063468</v>
      </c>
      <c r="C50" s="7">
        <f aca="true" t="shared" si="7" ref="C50:K50">+C48-C49</f>
        <v>-296431482</v>
      </c>
      <c r="D50" s="69">
        <f t="shared" si="7"/>
        <v>-347452422</v>
      </c>
      <c r="E50" s="70">
        <f t="shared" si="7"/>
        <v>-61903044</v>
      </c>
      <c r="F50" s="7">
        <f t="shared" si="7"/>
        <v>-110203937</v>
      </c>
      <c r="G50" s="71">
        <f t="shared" si="7"/>
        <v>-110203937</v>
      </c>
      <c r="H50" s="72">
        <f t="shared" si="7"/>
        <v>-373792342.4513562</v>
      </c>
      <c r="I50" s="70">
        <f t="shared" si="7"/>
        <v>-436865595.4607012</v>
      </c>
      <c r="J50" s="7">
        <f t="shared" si="7"/>
        <v>-447437438</v>
      </c>
      <c r="K50" s="71">
        <f t="shared" si="7"/>
        <v>-409449540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245068318</v>
      </c>
      <c r="C53" s="6">
        <v>257432549</v>
      </c>
      <c r="D53" s="23">
        <v>319077205</v>
      </c>
      <c r="E53" s="24">
        <v>329910227</v>
      </c>
      <c r="F53" s="6">
        <v>361674227</v>
      </c>
      <c r="G53" s="25">
        <v>361674227</v>
      </c>
      <c r="H53" s="26">
        <v>680955189</v>
      </c>
      <c r="I53" s="24">
        <v>345682503</v>
      </c>
      <c r="J53" s="6">
        <v>336513903</v>
      </c>
      <c r="K53" s="25">
        <v>337140159</v>
      </c>
    </row>
    <row r="54" spans="1:11" ht="13.5">
      <c r="A54" s="22" t="s">
        <v>54</v>
      </c>
      <c r="B54" s="6">
        <v>0</v>
      </c>
      <c r="C54" s="6">
        <v>11012856</v>
      </c>
      <c r="D54" s="23">
        <v>15319104</v>
      </c>
      <c r="E54" s="24">
        <v>12818464</v>
      </c>
      <c r="F54" s="6">
        <v>12818464</v>
      </c>
      <c r="G54" s="25">
        <v>12818464</v>
      </c>
      <c r="H54" s="26">
        <v>0</v>
      </c>
      <c r="I54" s="24">
        <v>13318384</v>
      </c>
      <c r="J54" s="6">
        <v>13877759</v>
      </c>
      <c r="K54" s="25">
        <v>14488379</v>
      </c>
    </row>
    <row r="55" spans="1:11" ht="13.5">
      <c r="A55" s="22" t="s">
        <v>55</v>
      </c>
      <c r="B55" s="6">
        <v>13274930</v>
      </c>
      <c r="C55" s="6">
        <v>23765841</v>
      </c>
      <c r="D55" s="23">
        <v>25370915</v>
      </c>
      <c r="E55" s="24">
        <v>32340000</v>
      </c>
      <c r="F55" s="6">
        <v>58654000</v>
      </c>
      <c r="G55" s="25">
        <v>58654000</v>
      </c>
      <c r="H55" s="26">
        <v>42762877</v>
      </c>
      <c r="I55" s="24">
        <v>27241000</v>
      </c>
      <c r="J55" s="6">
        <v>15967400</v>
      </c>
      <c r="K55" s="25">
        <v>16479038</v>
      </c>
    </row>
    <row r="56" spans="1:11" ht="13.5">
      <c r="A56" s="22" t="s">
        <v>56</v>
      </c>
      <c r="B56" s="6">
        <v>1015243</v>
      </c>
      <c r="C56" s="6">
        <v>281368</v>
      </c>
      <c r="D56" s="23">
        <v>894088</v>
      </c>
      <c r="E56" s="24">
        <v>150000</v>
      </c>
      <c r="F56" s="6">
        <v>50000</v>
      </c>
      <c r="G56" s="25">
        <v>50000</v>
      </c>
      <c r="H56" s="26">
        <v>3942</v>
      </c>
      <c r="I56" s="24">
        <v>4318000</v>
      </c>
      <c r="J56" s="6">
        <v>4499356</v>
      </c>
      <c r="K56" s="25">
        <v>4697331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2.734577016358345</v>
      </c>
      <c r="I70" s="5">
        <f t="shared" si="8"/>
        <v>0.3582124013508036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114990566</v>
      </c>
      <c r="I71" s="2">
        <f t="shared" si="9"/>
        <v>23397243</v>
      </c>
      <c r="J71" s="2">
        <f t="shared" si="9"/>
        <v>0</v>
      </c>
      <c r="K71" s="2">
        <f t="shared" si="9"/>
        <v>0</v>
      </c>
    </row>
    <row r="72" spans="1:11" ht="12.75" hidden="1">
      <c r="A72" s="1" t="s">
        <v>113</v>
      </c>
      <c r="B72" s="2">
        <f>+B77</f>
        <v>68618906</v>
      </c>
      <c r="C72" s="2">
        <f aca="true" t="shared" si="10" ref="C72:K72">+C77</f>
        <v>52001159</v>
      </c>
      <c r="D72" s="2">
        <f t="shared" si="10"/>
        <v>49397653</v>
      </c>
      <c r="E72" s="2">
        <f t="shared" si="10"/>
        <v>65886554</v>
      </c>
      <c r="F72" s="2">
        <f t="shared" si="10"/>
        <v>46251056</v>
      </c>
      <c r="G72" s="2">
        <f t="shared" si="10"/>
        <v>46251056</v>
      </c>
      <c r="H72" s="2">
        <f t="shared" si="10"/>
        <v>42050586</v>
      </c>
      <c r="I72" s="2">
        <f t="shared" si="10"/>
        <v>65316675</v>
      </c>
      <c r="J72" s="2">
        <f t="shared" si="10"/>
        <v>68059973</v>
      </c>
      <c r="K72" s="2">
        <f t="shared" si="10"/>
        <v>71062690</v>
      </c>
    </row>
    <row r="73" spans="1:11" ht="12.75" hidden="1">
      <c r="A73" s="1" t="s">
        <v>114</v>
      </c>
      <c r="B73" s="2">
        <f>+B74</f>
        <v>35167130.166666664</v>
      </c>
      <c r="C73" s="2">
        <f aca="true" t="shared" si="11" ref="C73:K73">+(C78+C80+C81+C82)-(B78+B80+B81+B82)</f>
        <v>19961718</v>
      </c>
      <c r="D73" s="2">
        <f t="shared" si="11"/>
        <v>7899468</v>
      </c>
      <c r="E73" s="2">
        <f t="shared" si="11"/>
        <v>-95395255</v>
      </c>
      <c r="F73" s="2">
        <f>+(F78+F80+F81+F82)-(D78+D80+D81+D82)</f>
        <v>-80303972</v>
      </c>
      <c r="G73" s="2">
        <f>+(G78+G80+G81+G82)-(D78+D80+D81+D82)</f>
        <v>-80303972</v>
      </c>
      <c r="H73" s="2">
        <f>+(H78+H80+H81+H82)-(D78+D80+D81+D82)</f>
        <v>99104476</v>
      </c>
      <c r="I73" s="2">
        <f>+(I78+I80+I81+I82)-(E78+E80+E81+E82)</f>
        <v>95375949</v>
      </c>
      <c r="J73" s="2">
        <f t="shared" si="11"/>
        <v>489081</v>
      </c>
      <c r="K73" s="2">
        <f t="shared" si="11"/>
        <v>-43207655</v>
      </c>
    </row>
    <row r="74" spans="1:11" ht="12.75" hidden="1">
      <c r="A74" s="1" t="s">
        <v>115</v>
      </c>
      <c r="B74" s="2">
        <f>+TREND(C74:E74)</f>
        <v>35167130.166666664</v>
      </c>
      <c r="C74" s="2">
        <f>+C73</f>
        <v>19961718</v>
      </c>
      <c r="D74" s="2">
        <f aca="true" t="shared" si="12" ref="D74:K74">+D73</f>
        <v>7899468</v>
      </c>
      <c r="E74" s="2">
        <f t="shared" si="12"/>
        <v>-95395255</v>
      </c>
      <c r="F74" s="2">
        <f t="shared" si="12"/>
        <v>-80303972</v>
      </c>
      <c r="G74" s="2">
        <f t="shared" si="12"/>
        <v>-80303972</v>
      </c>
      <c r="H74" s="2">
        <f t="shared" si="12"/>
        <v>99104476</v>
      </c>
      <c r="I74" s="2">
        <f t="shared" si="12"/>
        <v>95375949</v>
      </c>
      <c r="J74" s="2">
        <f t="shared" si="12"/>
        <v>489081</v>
      </c>
      <c r="K74" s="2">
        <f t="shared" si="12"/>
        <v>-43207655</v>
      </c>
    </row>
    <row r="75" spans="1:11" ht="12.75" hidden="1">
      <c r="A75" s="1" t="s">
        <v>116</v>
      </c>
      <c r="B75" s="2">
        <f>+B84-(((B80+B81+B78)*B70)-B79)</f>
        <v>186950470</v>
      </c>
      <c r="C75" s="2">
        <f aca="true" t="shared" si="13" ref="C75:K75">+C84-(((C80+C81+C78)*C70)-C79)</f>
        <v>297008431</v>
      </c>
      <c r="D75" s="2">
        <f t="shared" si="13"/>
        <v>347665015</v>
      </c>
      <c r="E75" s="2">
        <f t="shared" si="13"/>
        <v>8020368</v>
      </c>
      <c r="F75" s="2">
        <f t="shared" si="13"/>
        <v>21803580</v>
      </c>
      <c r="G75" s="2">
        <f t="shared" si="13"/>
        <v>21803580</v>
      </c>
      <c r="H75" s="2">
        <f t="shared" si="13"/>
        <v>368969697.4513562</v>
      </c>
      <c r="I75" s="2">
        <f t="shared" si="13"/>
        <v>219040546.4607012</v>
      </c>
      <c r="J75" s="2">
        <f t="shared" si="13"/>
        <v>215241372</v>
      </c>
      <c r="K75" s="2">
        <f t="shared" si="13"/>
        <v>210920983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68618906</v>
      </c>
      <c r="C77" s="3">
        <v>52001159</v>
      </c>
      <c r="D77" s="3">
        <v>49397653</v>
      </c>
      <c r="E77" s="3">
        <v>65886554</v>
      </c>
      <c r="F77" s="3">
        <v>46251056</v>
      </c>
      <c r="G77" s="3">
        <v>46251056</v>
      </c>
      <c r="H77" s="3">
        <v>42050586</v>
      </c>
      <c r="I77" s="3">
        <v>65316675</v>
      </c>
      <c r="J77" s="3">
        <v>68059973</v>
      </c>
      <c r="K77" s="3">
        <v>71062690</v>
      </c>
    </row>
    <row r="78" spans="1:11" ht="12.75" hidden="1">
      <c r="A78" s="1" t="s">
        <v>66</v>
      </c>
      <c r="B78" s="3">
        <v>17291</v>
      </c>
      <c r="C78" s="3">
        <v>10378</v>
      </c>
      <c r="D78" s="3">
        <v>833</v>
      </c>
      <c r="E78" s="3">
        <v>3862</v>
      </c>
      <c r="F78" s="3">
        <v>3862</v>
      </c>
      <c r="G78" s="3">
        <v>3862</v>
      </c>
      <c r="H78" s="3">
        <v>1666</v>
      </c>
      <c r="I78" s="3">
        <v>833</v>
      </c>
      <c r="J78" s="3">
        <v>833</v>
      </c>
      <c r="K78" s="3">
        <v>833</v>
      </c>
    </row>
    <row r="79" spans="1:11" ht="12.75" hidden="1">
      <c r="A79" s="1" t="s">
        <v>67</v>
      </c>
      <c r="B79" s="3">
        <v>159725392</v>
      </c>
      <c r="C79" s="3">
        <v>214457516</v>
      </c>
      <c r="D79" s="3">
        <v>254619268</v>
      </c>
      <c r="E79" s="3">
        <v>129408777</v>
      </c>
      <c r="F79" s="3">
        <v>130663012</v>
      </c>
      <c r="G79" s="3">
        <v>130663012</v>
      </c>
      <c r="H79" s="3">
        <v>556209337</v>
      </c>
      <c r="I79" s="3">
        <v>155690861</v>
      </c>
      <c r="J79" s="3">
        <v>142380613</v>
      </c>
      <c r="K79" s="3">
        <v>137718224</v>
      </c>
    </row>
    <row r="80" spans="1:11" ht="12.75" hidden="1">
      <c r="A80" s="1" t="s">
        <v>68</v>
      </c>
      <c r="B80" s="3">
        <v>-4247635</v>
      </c>
      <c r="C80" s="3">
        <v>7207189</v>
      </c>
      <c r="D80" s="3">
        <v>9010040</v>
      </c>
      <c r="E80" s="3">
        <v>-24812135</v>
      </c>
      <c r="F80" s="3">
        <v>-12256302</v>
      </c>
      <c r="G80" s="3">
        <v>-12256302</v>
      </c>
      <c r="H80" s="3">
        <v>59944150</v>
      </c>
      <c r="I80" s="3">
        <v>9010050</v>
      </c>
      <c r="J80" s="3">
        <v>9499131</v>
      </c>
      <c r="K80" s="3">
        <v>9010050</v>
      </c>
    </row>
    <row r="81" spans="1:11" ht="12.75" hidden="1">
      <c r="A81" s="1" t="s">
        <v>69</v>
      </c>
      <c r="B81" s="3">
        <v>34061399</v>
      </c>
      <c r="C81" s="3">
        <v>42575206</v>
      </c>
      <c r="D81" s="3">
        <v>48681368</v>
      </c>
      <c r="E81" s="3">
        <v>-12894741</v>
      </c>
      <c r="F81" s="3">
        <v>-10359291</v>
      </c>
      <c r="G81" s="3">
        <v>-10359291</v>
      </c>
      <c r="H81" s="3">
        <v>96850901</v>
      </c>
      <c r="I81" s="3">
        <v>48662052</v>
      </c>
      <c r="J81" s="3">
        <v>48662052</v>
      </c>
      <c r="K81" s="3">
        <v>5943478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114990566</v>
      </c>
      <c r="I83" s="3">
        <v>23397243</v>
      </c>
      <c r="J83" s="3">
        <v>0</v>
      </c>
      <c r="K83" s="3">
        <v>0</v>
      </c>
    </row>
    <row r="84" spans="1:11" ht="12.75" hidden="1">
      <c r="A84" s="1" t="s">
        <v>72</v>
      </c>
      <c r="B84" s="3">
        <v>27225078</v>
      </c>
      <c r="C84" s="3">
        <v>82550915</v>
      </c>
      <c r="D84" s="3">
        <v>93045747</v>
      </c>
      <c r="E84" s="3">
        <v>-121388409</v>
      </c>
      <c r="F84" s="3">
        <v>-108859432</v>
      </c>
      <c r="G84" s="3">
        <v>-108859432</v>
      </c>
      <c r="H84" s="3">
        <v>241533059</v>
      </c>
      <c r="I84" s="3">
        <v>84008846</v>
      </c>
      <c r="J84" s="3">
        <v>72860759</v>
      </c>
      <c r="K84" s="3">
        <v>73202759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26022779</v>
      </c>
      <c r="C5" s="6">
        <v>25604402</v>
      </c>
      <c r="D5" s="23">
        <v>27606754</v>
      </c>
      <c r="E5" s="24">
        <v>59315073</v>
      </c>
      <c r="F5" s="6">
        <v>37074098</v>
      </c>
      <c r="G5" s="25">
        <v>37074098</v>
      </c>
      <c r="H5" s="26">
        <v>28572261</v>
      </c>
      <c r="I5" s="24">
        <v>40881508</v>
      </c>
      <c r="J5" s="6">
        <v>44859659</v>
      </c>
      <c r="K5" s="25">
        <v>46833485</v>
      </c>
    </row>
    <row r="6" spans="1:11" ht="13.5">
      <c r="A6" s="22" t="s">
        <v>18</v>
      </c>
      <c r="B6" s="6">
        <v>136790746</v>
      </c>
      <c r="C6" s="6">
        <v>141718283</v>
      </c>
      <c r="D6" s="23">
        <v>146282712</v>
      </c>
      <c r="E6" s="24">
        <v>214779252</v>
      </c>
      <c r="F6" s="6">
        <v>214779252</v>
      </c>
      <c r="G6" s="25">
        <v>214779252</v>
      </c>
      <c r="H6" s="26">
        <v>129297958</v>
      </c>
      <c r="I6" s="24">
        <v>134069388</v>
      </c>
      <c r="J6" s="6">
        <v>144269359</v>
      </c>
      <c r="K6" s="25">
        <v>156107908</v>
      </c>
    </row>
    <row r="7" spans="1:11" ht="13.5">
      <c r="A7" s="22" t="s">
        <v>19</v>
      </c>
      <c r="B7" s="6">
        <v>2690219</v>
      </c>
      <c r="C7" s="6">
        <v>1433901</v>
      </c>
      <c r="D7" s="23">
        <v>2500313</v>
      </c>
      <c r="E7" s="24">
        <v>3013623</v>
      </c>
      <c r="F7" s="6">
        <v>3013623</v>
      </c>
      <c r="G7" s="25">
        <v>3013623</v>
      </c>
      <c r="H7" s="26">
        <v>551637</v>
      </c>
      <c r="I7" s="24">
        <v>3013623</v>
      </c>
      <c r="J7" s="6">
        <v>3140196</v>
      </c>
      <c r="K7" s="25">
        <v>3278364</v>
      </c>
    </row>
    <row r="8" spans="1:11" ht="13.5">
      <c r="A8" s="22" t="s">
        <v>20</v>
      </c>
      <c r="B8" s="6">
        <v>147160941</v>
      </c>
      <c r="C8" s="6">
        <v>128683304</v>
      </c>
      <c r="D8" s="23">
        <v>115939703</v>
      </c>
      <c r="E8" s="24">
        <v>116384000</v>
      </c>
      <c r="F8" s="6">
        <v>134874350</v>
      </c>
      <c r="G8" s="25">
        <v>134874350</v>
      </c>
      <c r="H8" s="26">
        <v>87930000</v>
      </c>
      <c r="I8" s="24">
        <v>119039000</v>
      </c>
      <c r="J8" s="6">
        <v>124317447</v>
      </c>
      <c r="K8" s="25">
        <v>121825076</v>
      </c>
    </row>
    <row r="9" spans="1:11" ht="13.5">
      <c r="A9" s="22" t="s">
        <v>21</v>
      </c>
      <c r="B9" s="6">
        <v>11909558</v>
      </c>
      <c r="C9" s="6">
        <v>33232153</v>
      </c>
      <c r="D9" s="23">
        <v>46311287</v>
      </c>
      <c r="E9" s="24">
        <v>31439514</v>
      </c>
      <c r="F9" s="6">
        <v>31439514</v>
      </c>
      <c r="G9" s="25">
        <v>31439514</v>
      </c>
      <c r="H9" s="26">
        <v>33222280</v>
      </c>
      <c r="I9" s="24">
        <v>31391581</v>
      </c>
      <c r="J9" s="6">
        <v>32710027</v>
      </c>
      <c r="K9" s="25">
        <v>34149268</v>
      </c>
    </row>
    <row r="10" spans="1:11" ht="25.5">
      <c r="A10" s="27" t="s">
        <v>105</v>
      </c>
      <c r="B10" s="28">
        <f>SUM(B5:B9)</f>
        <v>324574243</v>
      </c>
      <c r="C10" s="29">
        <f aca="true" t="shared" si="0" ref="C10:K10">SUM(C5:C9)</f>
        <v>330672043</v>
      </c>
      <c r="D10" s="30">
        <f t="shared" si="0"/>
        <v>338640769</v>
      </c>
      <c r="E10" s="28">
        <f t="shared" si="0"/>
        <v>424931462</v>
      </c>
      <c r="F10" s="29">
        <f t="shared" si="0"/>
        <v>421180837</v>
      </c>
      <c r="G10" s="31">
        <f t="shared" si="0"/>
        <v>421180837</v>
      </c>
      <c r="H10" s="32">
        <f t="shared" si="0"/>
        <v>279574136</v>
      </c>
      <c r="I10" s="28">
        <f t="shared" si="0"/>
        <v>328395100</v>
      </c>
      <c r="J10" s="29">
        <f t="shared" si="0"/>
        <v>349296688</v>
      </c>
      <c r="K10" s="31">
        <f t="shared" si="0"/>
        <v>362194101</v>
      </c>
    </row>
    <row r="11" spans="1:11" ht="13.5">
      <c r="A11" s="22" t="s">
        <v>22</v>
      </c>
      <c r="B11" s="6">
        <v>80366232</v>
      </c>
      <c r="C11" s="6">
        <v>85437103</v>
      </c>
      <c r="D11" s="23">
        <v>84901267</v>
      </c>
      <c r="E11" s="24">
        <v>86095084</v>
      </c>
      <c r="F11" s="6">
        <v>84775679</v>
      </c>
      <c r="G11" s="25">
        <v>84775679</v>
      </c>
      <c r="H11" s="26">
        <v>78998549</v>
      </c>
      <c r="I11" s="24">
        <v>94500956</v>
      </c>
      <c r="J11" s="6">
        <v>95137544</v>
      </c>
      <c r="K11" s="25">
        <v>97228964</v>
      </c>
    </row>
    <row r="12" spans="1:11" ht="13.5">
      <c r="A12" s="22" t="s">
        <v>23</v>
      </c>
      <c r="B12" s="6">
        <v>6946107</v>
      </c>
      <c r="C12" s="6">
        <v>7844876</v>
      </c>
      <c r="D12" s="23">
        <v>6340296</v>
      </c>
      <c r="E12" s="24">
        <v>7199669</v>
      </c>
      <c r="F12" s="6">
        <v>3599840</v>
      </c>
      <c r="G12" s="25">
        <v>3599840</v>
      </c>
      <c r="H12" s="26">
        <v>3393320</v>
      </c>
      <c r="I12" s="24">
        <v>5085239</v>
      </c>
      <c r="J12" s="6">
        <v>5550886</v>
      </c>
      <c r="K12" s="25">
        <v>5795122</v>
      </c>
    </row>
    <row r="13" spans="1:11" ht="13.5">
      <c r="A13" s="22" t="s">
        <v>106</v>
      </c>
      <c r="B13" s="6">
        <v>84277914</v>
      </c>
      <c r="C13" s="6">
        <v>71738295</v>
      </c>
      <c r="D13" s="23">
        <v>37258755</v>
      </c>
      <c r="E13" s="24">
        <v>30000000</v>
      </c>
      <c r="F13" s="6">
        <v>80000000</v>
      </c>
      <c r="G13" s="25">
        <v>80000000</v>
      </c>
      <c r="H13" s="26">
        <v>14</v>
      </c>
      <c r="I13" s="24">
        <v>70947918</v>
      </c>
      <c r="J13" s="6">
        <v>73982001</v>
      </c>
      <c r="K13" s="25">
        <v>77237207</v>
      </c>
    </row>
    <row r="14" spans="1:11" ht="13.5">
      <c r="A14" s="22" t="s">
        <v>24</v>
      </c>
      <c r="B14" s="6">
        <v>6859668</v>
      </c>
      <c r="C14" s="6">
        <v>31747347</v>
      </c>
      <c r="D14" s="23">
        <v>21739123</v>
      </c>
      <c r="E14" s="24">
        <v>150000</v>
      </c>
      <c r="F14" s="6">
        <v>75000</v>
      </c>
      <c r="G14" s="25">
        <v>75000</v>
      </c>
      <c r="H14" s="26">
        <v>0</v>
      </c>
      <c r="I14" s="24">
        <v>78675</v>
      </c>
      <c r="J14" s="6">
        <v>81979</v>
      </c>
      <c r="K14" s="25">
        <v>85586</v>
      </c>
    </row>
    <row r="15" spans="1:11" ht="13.5">
      <c r="A15" s="22" t="s">
        <v>107</v>
      </c>
      <c r="B15" s="6">
        <v>119834656</v>
      </c>
      <c r="C15" s="6">
        <v>119859430</v>
      </c>
      <c r="D15" s="23">
        <v>136670233</v>
      </c>
      <c r="E15" s="24">
        <v>162598831</v>
      </c>
      <c r="F15" s="6">
        <v>171062609</v>
      </c>
      <c r="G15" s="25">
        <v>171062609</v>
      </c>
      <c r="H15" s="26">
        <v>120078314</v>
      </c>
      <c r="I15" s="24">
        <v>173082007</v>
      </c>
      <c r="J15" s="6">
        <v>178339010</v>
      </c>
      <c r="K15" s="25">
        <v>185861277</v>
      </c>
    </row>
    <row r="16" spans="1:11" ht="13.5">
      <c r="A16" s="22" t="s">
        <v>20</v>
      </c>
      <c r="B16" s="6">
        <v>990409</v>
      </c>
      <c r="C16" s="6">
        <v>1364548</v>
      </c>
      <c r="D16" s="23">
        <v>1211980</v>
      </c>
      <c r="E16" s="24">
        <v>1250403</v>
      </c>
      <c r="F16" s="6">
        <v>1250403</v>
      </c>
      <c r="G16" s="25">
        <v>1250403</v>
      </c>
      <c r="H16" s="26">
        <v>963737</v>
      </c>
      <c r="I16" s="24">
        <v>1311673</v>
      </c>
      <c r="J16" s="6">
        <v>1311673</v>
      </c>
      <c r="K16" s="25">
        <v>1311673</v>
      </c>
    </row>
    <row r="17" spans="1:11" ht="13.5">
      <c r="A17" s="22" t="s">
        <v>25</v>
      </c>
      <c r="B17" s="6">
        <v>88322418</v>
      </c>
      <c r="C17" s="6">
        <v>113481555</v>
      </c>
      <c r="D17" s="23">
        <v>96896579</v>
      </c>
      <c r="E17" s="24">
        <v>59326465</v>
      </c>
      <c r="F17" s="6">
        <v>71832458</v>
      </c>
      <c r="G17" s="25">
        <v>71832458</v>
      </c>
      <c r="H17" s="26">
        <v>26332419</v>
      </c>
      <c r="I17" s="24">
        <v>126050052</v>
      </c>
      <c r="J17" s="6">
        <v>160429119</v>
      </c>
      <c r="K17" s="25">
        <v>165967080</v>
      </c>
    </row>
    <row r="18" spans="1:11" ht="13.5">
      <c r="A18" s="33" t="s">
        <v>26</v>
      </c>
      <c r="B18" s="34">
        <f>SUM(B11:B17)</f>
        <v>387597404</v>
      </c>
      <c r="C18" s="35">
        <f aca="true" t="shared" si="1" ref="C18:K18">SUM(C11:C17)</f>
        <v>431473154</v>
      </c>
      <c r="D18" s="36">
        <f t="shared" si="1"/>
        <v>385018233</v>
      </c>
      <c r="E18" s="34">
        <f t="shared" si="1"/>
        <v>346620452</v>
      </c>
      <c r="F18" s="35">
        <f t="shared" si="1"/>
        <v>412595989</v>
      </c>
      <c r="G18" s="37">
        <f t="shared" si="1"/>
        <v>412595989</v>
      </c>
      <c r="H18" s="38">
        <f t="shared" si="1"/>
        <v>229766353</v>
      </c>
      <c r="I18" s="34">
        <f t="shared" si="1"/>
        <v>471056520</v>
      </c>
      <c r="J18" s="35">
        <f t="shared" si="1"/>
        <v>514832212</v>
      </c>
      <c r="K18" s="37">
        <f t="shared" si="1"/>
        <v>533486909</v>
      </c>
    </row>
    <row r="19" spans="1:11" ht="13.5">
      <c r="A19" s="33" t="s">
        <v>27</v>
      </c>
      <c r="B19" s="39">
        <f>+B10-B18</f>
        <v>-63023161</v>
      </c>
      <c r="C19" s="40">
        <f aca="true" t="shared" si="2" ref="C19:K19">+C10-C18</f>
        <v>-100801111</v>
      </c>
      <c r="D19" s="41">
        <f t="shared" si="2"/>
        <v>-46377464</v>
      </c>
      <c r="E19" s="39">
        <f t="shared" si="2"/>
        <v>78311010</v>
      </c>
      <c r="F19" s="40">
        <f t="shared" si="2"/>
        <v>8584848</v>
      </c>
      <c r="G19" s="42">
        <f t="shared" si="2"/>
        <v>8584848</v>
      </c>
      <c r="H19" s="43">
        <f t="shared" si="2"/>
        <v>49807783</v>
      </c>
      <c r="I19" s="39">
        <f t="shared" si="2"/>
        <v>-142661420</v>
      </c>
      <c r="J19" s="40">
        <f t="shared" si="2"/>
        <v>-165535524</v>
      </c>
      <c r="K19" s="42">
        <f t="shared" si="2"/>
        <v>-171292808</v>
      </c>
    </row>
    <row r="20" spans="1:11" ht="25.5">
      <c r="A20" s="44" t="s">
        <v>28</v>
      </c>
      <c r="B20" s="45">
        <v>26067921</v>
      </c>
      <c r="C20" s="46">
        <v>23008180</v>
      </c>
      <c r="D20" s="47">
        <v>30127191</v>
      </c>
      <c r="E20" s="45">
        <v>0</v>
      </c>
      <c r="F20" s="46">
        <v>71475294</v>
      </c>
      <c r="G20" s="48">
        <v>71475294</v>
      </c>
      <c r="H20" s="49">
        <v>13522855</v>
      </c>
      <c r="I20" s="45">
        <v>52626295</v>
      </c>
      <c r="J20" s="46">
        <v>53598733</v>
      </c>
      <c r="K20" s="48">
        <v>63678377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3000000</v>
      </c>
      <c r="G21" s="54">
        <v>3000000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-36955240</v>
      </c>
      <c r="C22" s="58">
        <f aca="true" t="shared" si="3" ref="C22:K22">SUM(C19:C21)</f>
        <v>-77792931</v>
      </c>
      <c r="D22" s="59">
        <f t="shared" si="3"/>
        <v>-16250273</v>
      </c>
      <c r="E22" s="57">
        <f t="shared" si="3"/>
        <v>78311010</v>
      </c>
      <c r="F22" s="58">
        <f t="shared" si="3"/>
        <v>83060142</v>
      </c>
      <c r="G22" s="60">
        <f t="shared" si="3"/>
        <v>83060142</v>
      </c>
      <c r="H22" s="61">
        <f t="shared" si="3"/>
        <v>63330638</v>
      </c>
      <c r="I22" s="57">
        <f t="shared" si="3"/>
        <v>-90035125</v>
      </c>
      <c r="J22" s="58">
        <f t="shared" si="3"/>
        <v>-111936791</v>
      </c>
      <c r="K22" s="60">
        <f t="shared" si="3"/>
        <v>-107614431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-36955240</v>
      </c>
      <c r="C24" s="40">
        <f aca="true" t="shared" si="4" ref="C24:K24">SUM(C22:C23)</f>
        <v>-77792931</v>
      </c>
      <c r="D24" s="41">
        <f t="shared" si="4"/>
        <v>-16250273</v>
      </c>
      <c r="E24" s="39">
        <f t="shared" si="4"/>
        <v>78311010</v>
      </c>
      <c r="F24" s="40">
        <f t="shared" si="4"/>
        <v>83060142</v>
      </c>
      <c r="G24" s="42">
        <f t="shared" si="4"/>
        <v>83060142</v>
      </c>
      <c r="H24" s="43">
        <f t="shared" si="4"/>
        <v>63330638</v>
      </c>
      <c r="I24" s="39">
        <f t="shared" si="4"/>
        <v>-90035125</v>
      </c>
      <c r="J24" s="40">
        <f t="shared" si="4"/>
        <v>-111936791</v>
      </c>
      <c r="K24" s="42">
        <f t="shared" si="4"/>
        <v>-107614431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69282655</v>
      </c>
      <c r="C27" s="7">
        <v>61851603</v>
      </c>
      <c r="D27" s="69">
        <v>34803123</v>
      </c>
      <c r="E27" s="70">
        <v>93082214</v>
      </c>
      <c r="F27" s="7">
        <v>128160430</v>
      </c>
      <c r="G27" s="71">
        <v>128160430</v>
      </c>
      <c r="H27" s="72">
        <v>44398109</v>
      </c>
      <c r="I27" s="70">
        <v>63962721</v>
      </c>
      <c r="J27" s="7">
        <v>154522404</v>
      </c>
      <c r="K27" s="71">
        <v>62037574</v>
      </c>
    </row>
    <row r="28" spans="1:11" ht="13.5">
      <c r="A28" s="73" t="s">
        <v>33</v>
      </c>
      <c r="B28" s="6">
        <v>66225944</v>
      </c>
      <c r="C28" s="6">
        <v>38969736</v>
      </c>
      <c r="D28" s="23">
        <v>33887632</v>
      </c>
      <c r="E28" s="24">
        <v>61082214</v>
      </c>
      <c r="F28" s="6">
        <v>74751155</v>
      </c>
      <c r="G28" s="25">
        <v>74751155</v>
      </c>
      <c r="H28" s="26">
        <v>0</v>
      </c>
      <c r="I28" s="24">
        <v>60569000</v>
      </c>
      <c r="J28" s="6">
        <v>154522404</v>
      </c>
      <c r="K28" s="25">
        <v>62037574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14175849</v>
      </c>
      <c r="D31" s="23">
        <v>915491</v>
      </c>
      <c r="E31" s="24">
        <v>32000000</v>
      </c>
      <c r="F31" s="6">
        <v>53409275</v>
      </c>
      <c r="G31" s="25">
        <v>53409275</v>
      </c>
      <c r="H31" s="26">
        <v>0</v>
      </c>
      <c r="I31" s="24">
        <v>3393721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66225944</v>
      </c>
      <c r="C32" s="7">
        <f aca="true" t="shared" si="5" ref="C32:K32">SUM(C28:C31)</f>
        <v>53145585</v>
      </c>
      <c r="D32" s="69">
        <f t="shared" si="5"/>
        <v>34803123</v>
      </c>
      <c r="E32" s="70">
        <f t="shared" si="5"/>
        <v>93082214</v>
      </c>
      <c r="F32" s="7">
        <f t="shared" si="5"/>
        <v>128160430</v>
      </c>
      <c r="G32" s="71">
        <f t="shared" si="5"/>
        <v>128160430</v>
      </c>
      <c r="H32" s="72">
        <f t="shared" si="5"/>
        <v>0</v>
      </c>
      <c r="I32" s="70">
        <f t="shared" si="5"/>
        <v>63962721</v>
      </c>
      <c r="J32" s="7">
        <f t="shared" si="5"/>
        <v>154522404</v>
      </c>
      <c r="K32" s="71">
        <f t="shared" si="5"/>
        <v>62037574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135929876</v>
      </c>
      <c r="C35" s="6">
        <v>152290855</v>
      </c>
      <c r="D35" s="23">
        <v>230678441</v>
      </c>
      <c r="E35" s="24">
        <v>241807296</v>
      </c>
      <c r="F35" s="6">
        <v>27175721</v>
      </c>
      <c r="G35" s="25">
        <v>27175721</v>
      </c>
      <c r="H35" s="26">
        <v>231091286</v>
      </c>
      <c r="I35" s="24">
        <v>216498366</v>
      </c>
      <c r="J35" s="6">
        <v>103571766</v>
      </c>
      <c r="K35" s="25">
        <v>128937778</v>
      </c>
    </row>
    <row r="36" spans="1:11" ht="13.5">
      <c r="A36" s="22" t="s">
        <v>39</v>
      </c>
      <c r="B36" s="6">
        <v>1273567041</v>
      </c>
      <c r="C36" s="6">
        <v>1282796654</v>
      </c>
      <c r="D36" s="23">
        <v>1281083325</v>
      </c>
      <c r="E36" s="24">
        <v>93082214</v>
      </c>
      <c r="F36" s="6">
        <v>1374107825</v>
      </c>
      <c r="G36" s="25">
        <v>1374107825</v>
      </c>
      <c r="H36" s="26">
        <v>79132138</v>
      </c>
      <c r="I36" s="24">
        <v>1278561908</v>
      </c>
      <c r="J36" s="6">
        <v>1366087508</v>
      </c>
      <c r="K36" s="25">
        <v>1270347472</v>
      </c>
    </row>
    <row r="37" spans="1:11" ht="13.5">
      <c r="A37" s="22" t="s">
        <v>40</v>
      </c>
      <c r="B37" s="6">
        <v>195930846</v>
      </c>
      <c r="C37" s="6">
        <v>317810843</v>
      </c>
      <c r="D37" s="23">
        <v>413469571</v>
      </c>
      <c r="E37" s="24">
        <v>256578500</v>
      </c>
      <c r="F37" s="6">
        <v>192217564</v>
      </c>
      <c r="G37" s="25">
        <v>192217564</v>
      </c>
      <c r="H37" s="26">
        <v>78295266</v>
      </c>
      <c r="I37" s="24">
        <v>443599493</v>
      </c>
      <c r="J37" s="6">
        <v>445408282</v>
      </c>
      <c r="K37" s="25">
        <v>447293042</v>
      </c>
    </row>
    <row r="38" spans="1:11" ht="13.5">
      <c r="A38" s="22" t="s">
        <v>41</v>
      </c>
      <c r="B38" s="6">
        <v>36106463</v>
      </c>
      <c r="C38" s="6">
        <v>136526190</v>
      </c>
      <c r="D38" s="23">
        <v>140893743</v>
      </c>
      <c r="E38" s="24">
        <v>0</v>
      </c>
      <c r="F38" s="6">
        <v>44852301</v>
      </c>
      <c r="G38" s="25">
        <v>44852301</v>
      </c>
      <c r="H38" s="26">
        <v>0</v>
      </c>
      <c r="I38" s="24">
        <v>136406846</v>
      </c>
      <c r="J38" s="6">
        <v>136406846</v>
      </c>
      <c r="K38" s="25">
        <v>136406846</v>
      </c>
    </row>
    <row r="39" spans="1:11" ht="13.5">
      <c r="A39" s="22" t="s">
        <v>42</v>
      </c>
      <c r="B39" s="6">
        <v>1214414853</v>
      </c>
      <c r="C39" s="6">
        <v>865030996</v>
      </c>
      <c r="D39" s="23">
        <v>1106877609</v>
      </c>
      <c r="E39" s="24">
        <v>78311010</v>
      </c>
      <c r="F39" s="6">
        <v>1164213681</v>
      </c>
      <c r="G39" s="25">
        <v>1164213681</v>
      </c>
      <c r="H39" s="26">
        <v>-131973288</v>
      </c>
      <c r="I39" s="24">
        <v>915053935</v>
      </c>
      <c r="J39" s="6">
        <v>887844146</v>
      </c>
      <c r="K39" s="25">
        <v>815585362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137491578</v>
      </c>
      <c r="G42" s="25">
        <v>137491578</v>
      </c>
      <c r="H42" s="26">
        <v>142082181</v>
      </c>
      <c r="I42" s="24">
        <v>53654598</v>
      </c>
      <c r="J42" s="6">
        <v>77941260</v>
      </c>
      <c r="K42" s="25">
        <v>100710883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-200704808</v>
      </c>
      <c r="G43" s="25">
        <v>-200704808</v>
      </c>
      <c r="H43" s="26">
        <v>-49480524</v>
      </c>
      <c r="I43" s="24">
        <v>-66652108</v>
      </c>
      <c r="J43" s="6">
        <v>-154522404</v>
      </c>
      <c r="K43" s="25">
        <v>-62037574</v>
      </c>
    </row>
    <row r="44" spans="1:11" ht="13.5">
      <c r="A44" s="22" t="s">
        <v>46</v>
      </c>
      <c r="B44" s="6">
        <v>2694461</v>
      </c>
      <c r="C44" s="6">
        <v>-689046</v>
      </c>
      <c r="D44" s="23">
        <v>-121319</v>
      </c>
      <c r="E44" s="24">
        <v>191655568</v>
      </c>
      <c r="F44" s="6">
        <v>-190203457</v>
      </c>
      <c r="G44" s="25">
        <v>-190203457</v>
      </c>
      <c r="H44" s="26">
        <v>-683151</v>
      </c>
      <c r="I44" s="24">
        <v>591650</v>
      </c>
      <c r="J44" s="6">
        <v>0</v>
      </c>
      <c r="K44" s="25">
        <v>0</v>
      </c>
    </row>
    <row r="45" spans="1:11" ht="13.5">
      <c r="A45" s="33" t="s">
        <v>47</v>
      </c>
      <c r="B45" s="7">
        <v>24228990</v>
      </c>
      <c r="C45" s="7">
        <v>6019901</v>
      </c>
      <c r="D45" s="69">
        <v>13658293</v>
      </c>
      <c r="E45" s="70">
        <v>96564031</v>
      </c>
      <c r="F45" s="7">
        <v>-216106946</v>
      </c>
      <c r="G45" s="71">
        <v>-216106946</v>
      </c>
      <c r="H45" s="72">
        <v>150389913</v>
      </c>
      <c r="I45" s="70">
        <v>23773246</v>
      </c>
      <c r="J45" s="7">
        <v>-45710161</v>
      </c>
      <c r="K45" s="71">
        <v>-7036852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6708947</v>
      </c>
      <c r="C48" s="6">
        <v>13779611</v>
      </c>
      <c r="D48" s="23">
        <v>41694755</v>
      </c>
      <c r="E48" s="24">
        <v>-95091537</v>
      </c>
      <c r="F48" s="6">
        <v>-22889866</v>
      </c>
      <c r="G48" s="25">
        <v>-22889866</v>
      </c>
      <c r="H48" s="26">
        <v>-1936177</v>
      </c>
      <c r="I48" s="24">
        <v>25870983</v>
      </c>
      <c r="J48" s="6">
        <v>-45710161</v>
      </c>
      <c r="K48" s="25">
        <v>-7036852</v>
      </c>
    </row>
    <row r="49" spans="1:11" ht="13.5">
      <c r="A49" s="22" t="s">
        <v>50</v>
      </c>
      <c r="B49" s="6">
        <f>+B75</f>
        <v>199884420</v>
      </c>
      <c r="C49" s="6">
        <f aca="true" t="shared" si="6" ref="C49:K49">+C75</f>
        <v>468351254</v>
      </c>
      <c r="D49" s="23">
        <f t="shared" si="6"/>
        <v>593656510</v>
      </c>
      <c r="E49" s="24">
        <f t="shared" si="6"/>
        <v>63038836</v>
      </c>
      <c r="F49" s="6">
        <f t="shared" si="6"/>
        <v>232968962.38251686</v>
      </c>
      <c r="G49" s="25">
        <f t="shared" si="6"/>
        <v>232968962.38251686</v>
      </c>
      <c r="H49" s="26">
        <f t="shared" si="6"/>
        <v>-157978938.9355957</v>
      </c>
      <c r="I49" s="24">
        <f t="shared" si="6"/>
        <v>385629972.0325797</v>
      </c>
      <c r="J49" s="6">
        <f t="shared" si="6"/>
        <v>407751990.5438113</v>
      </c>
      <c r="K49" s="25">
        <f t="shared" si="6"/>
        <v>410548351.19940084</v>
      </c>
    </row>
    <row r="50" spans="1:11" ht="13.5">
      <c r="A50" s="33" t="s">
        <v>51</v>
      </c>
      <c r="B50" s="7">
        <f>+B48-B49</f>
        <v>-193175473</v>
      </c>
      <c r="C50" s="7">
        <f aca="true" t="shared" si="7" ref="C50:K50">+C48-C49</f>
        <v>-454571643</v>
      </c>
      <c r="D50" s="69">
        <f t="shared" si="7"/>
        <v>-551961755</v>
      </c>
      <c r="E50" s="70">
        <f t="shared" si="7"/>
        <v>-158130373</v>
      </c>
      <c r="F50" s="7">
        <f t="shared" si="7"/>
        <v>-255858828.38251686</v>
      </c>
      <c r="G50" s="71">
        <f t="shared" si="7"/>
        <v>-255858828.38251686</v>
      </c>
      <c r="H50" s="72">
        <f t="shared" si="7"/>
        <v>156042761.9355957</v>
      </c>
      <c r="I50" s="70">
        <f t="shared" si="7"/>
        <v>-359758989.0325797</v>
      </c>
      <c r="J50" s="7">
        <f t="shared" si="7"/>
        <v>-453462151.5438113</v>
      </c>
      <c r="K50" s="71">
        <f t="shared" si="7"/>
        <v>-417585203.19940084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1236160550</v>
      </c>
      <c r="C53" s="6">
        <v>1166149259</v>
      </c>
      <c r="D53" s="23">
        <v>1171175877</v>
      </c>
      <c r="E53" s="24">
        <v>93082214</v>
      </c>
      <c r="F53" s="6">
        <v>1372632306</v>
      </c>
      <c r="G53" s="25">
        <v>1372632306</v>
      </c>
      <c r="H53" s="26">
        <v>79132138</v>
      </c>
      <c r="I53" s="24">
        <v>1275872521</v>
      </c>
      <c r="J53" s="6">
        <v>1363398121</v>
      </c>
      <c r="K53" s="25">
        <v>1267658085</v>
      </c>
    </row>
    <row r="54" spans="1:11" ht="13.5">
      <c r="A54" s="22" t="s">
        <v>54</v>
      </c>
      <c r="B54" s="6">
        <v>0</v>
      </c>
      <c r="C54" s="6">
        <v>70549068</v>
      </c>
      <c r="D54" s="23">
        <v>37258755</v>
      </c>
      <c r="E54" s="24">
        <v>30000000</v>
      </c>
      <c r="F54" s="6">
        <v>80000000</v>
      </c>
      <c r="G54" s="25">
        <v>80000000</v>
      </c>
      <c r="H54" s="26">
        <v>0</v>
      </c>
      <c r="I54" s="24">
        <v>70947918</v>
      </c>
      <c r="J54" s="6">
        <v>73982001</v>
      </c>
      <c r="K54" s="25">
        <v>77237207</v>
      </c>
    </row>
    <row r="55" spans="1:11" ht="13.5">
      <c r="A55" s="22" t="s">
        <v>55</v>
      </c>
      <c r="B55" s="6">
        <v>62408378</v>
      </c>
      <c r="C55" s="6">
        <v>50020148</v>
      </c>
      <c r="D55" s="23">
        <v>31843263</v>
      </c>
      <c r="E55" s="24">
        <v>51286148</v>
      </c>
      <c r="F55" s="6">
        <v>62622124</v>
      </c>
      <c r="G55" s="25">
        <v>62622124</v>
      </c>
      <c r="H55" s="26">
        <v>10846883</v>
      </c>
      <c r="I55" s="24">
        <v>33163029</v>
      </c>
      <c r="J55" s="6">
        <v>55545934</v>
      </c>
      <c r="K55" s="25">
        <v>12700000</v>
      </c>
    </row>
    <row r="56" spans="1:11" ht="13.5">
      <c r="A56" s="22" t="s">
        <v>56</v>
      </c>
      <c r="B56" s="6">
        <v>9465375</v>
      </c>
      <c r="C56" s="6">
        <v>5309492</v>
      </c>
      <c r="D56" s="23">
        <v>6910887</v>
      </c>
      <c r="E56" s="24">
        <v>7480171</v>
      </c>
      <c r="F56" s="6">
        <v>12760877</v>
      </c>
      <c r="G56" s="25">
        <v>12760877</v>
      </c>
      <c r="H56" s="26">
        <v>9643942</v>
      </c>
      <c r="I56" s="24">
        <v>11286161</v>
      </c>
      <c r="J56" s="6">
        <v>11326842</v>
      </c>
      <c r="K56" s="25">
        <v>11825225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3440147</v>
      </c>
      <c r="C59" s="6">
        <v>4218075</v>
      </c>
      <c r="D59" s="23">
        <v>0</v>
      </c>
      <c r="E59" s="24">
        <v>53553481</v>
      </c>
      <c r="F59" s="6">
        <v>53553481</v>
      </c>
      <c r="G59" s="25">
        <v>53553481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1361807</v>
      </c>
      <c r="C60" s="6">
        <v>3431877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1.242294012730654</v>
      </c>
      <c r="G70" s="5">
        <f t="shared" si="8"/>
        <v>1.242294012730654</v>
      </c>
      <c r="H70" s="5">
        <f t="shared" si="8"/>
        <v>1.3552921429223201</v>
      </c>
      <c r="I70" s="5">
        <f t="shared" si="8"/>
        <v>0.7408372003065414</v>
      </c>
      <c r="J70" s="5">
        <f t="shared" si="8"/>
        <v>0.7987557166070121</v>
      </c>
      <c r="K70" s="5">
        <f t="shared" si="8"/>
        <v>0.8570232577849756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313904445</v>
      </c>
      <c r="G71" s="2">
        <f t="shared" si="9"/>
        <v>313904445</v>
      </c>
      <c r="H71" s="2">
        <f t="shared" si="9"/>
        <v>220014661</v>
      </c>
      <c r="I71" s="2">
        <f t="shared" si="9"/>
        <v>130187985</v>
      </c>
      <c r="J71" s="2">
        <f t="shared" si="9"/>
        <v>151717081</v>
      </c>
      <c r="K71" s="2">
        <f t="shared" si="9"/>
        <v>174652696</v>
      </c>
    </row>
    <row r="72" spans="1:11" ht="12.75" hidden="1">
      <c r="A72" s="1" t="s">
        <v>113</v>
      </c>
      <c r="B72" s="2">
        <f>+B77</f>
        <v>169015782</v>
      </c>
      <c r="C72" s="2">
        <f aca="true" t="shared" si="10" ref="C72:K72">+C77</f>
        <v>169920493</v>
      </c>
      <c r="D72" s="2">
        <f t="shared" si="10"/>
        <v>178508000</v>
      </c>
      <c r="E72" s="2">
        <f t="shared" si="10"/>
        <v>274922258</v>
      </c>
      <c r="F72" s="2">
        <f t="shared" si="10"/>
        <v>252681283</v>
      </c>
      <c r="G72" s="2">
        <f t="shared" si="10"/>
        <v>252681283</v>
      </c>
      <c r="H72" s="2">
        <f t="shared" si="10"/>
        <v>162337443</v>
      </c>
      <c r="I72" s="2">
        <f t="shared" si="10"/>
        <v>175730896</v>
      </c>
      <c r="J72" s="2">
        <f t="shared" si="10"/>
        <v>189941778</v>
      </c>
      <c r="K72" s="2">
        <f t="shared" si="10"/>
        <v>203789914</v>
      </c>
    </row>
    <row r="73" spans="1:11" ht="12.75" hidden="1">
      <c r="A73" s="1" t="s">
        <v>114</v>
      </c>
      <c r="B73" s="2">
        <f>+B74</f>
        <v>12616724.66666666</v>
      </c>
      <c r="C73" s="2">
        <f aca="true" t="shared" si="11" ref="C73:K73">+(C78+C80+C81+C82)-(B78+B80+B81+B82)</f>
        <v>8759159</v>
      </c>
      <c r="D73" s="2">
        <f t="shared" si="11"/>
        <v>50977441</v>
      </c>
      <c r="E73" s="2">
        <f t="shared" si="11"/>
        <v>70050329</v>
      </c>
      <c r="F73" s="2">
        <f>+(F78+F80+F81+F82)-(D78+D80+D81+D82)</f>
        <v>-155460110</v>
      </c>
      <c r="G73" s="2">
        <f>+(G78+G80+G81+G82)-(D78+D80+D81+D82)</f>
        <v>-155460110</v>
      </c>
      <c r="H73" s="2">
        <f>+(H78+H80+H81+H82)-(D78+D80+D81+D82)</f>
        <v>46682228</v>
      </c>
      <c r="I73" s="2">
        <f>+(I78+I80+I81+I82)-(E78+E80+E81+E82)</f>
        <v>-47820681</v>
      </c>
      <c r="J73" s="2">
        <f t="shared" si="11"/>
        <v>-40574593</v>
      </c>
      <c r="K73" s="2">
        <f t="shared" si="11"/>
        <v>-12504059</v>
      </c>
    </row>
    <row r="74" spans="1:11" ht="12.75" hidden="1">
      <c r="A74" s="1" t="s">
        <v>115</v>
      </c>
      <c r="B74" s="2">
        <f>+TREND(C74:E74)</f>
        <v>12616724.66666666</v>
      </c>
      <c r="C74" s="2">
        <f>+C73</f>
        <v>8759159</v>
      </c>
      <c r="D74" s="2">
        <f aca="true" t="shared" si="12" ref="D74:K74">+D73</f>
        <v>50977441</v>
      </c>
      <c r="E74" s="2">
        <f t="shared" si="12"/>
        <v>70050329</v>
      </c>
      <c r="F74" s="2">
        <f t="shared" si="12"/>
        <v>-155460110</v>
      </c>
      <c r="G74" s="2">
        <f t="shared" si="12"/>
        <v>-155460110</v>
      </c>
      <c r="H74" s="2">
        <f t="shared" si="12"/>
        <v>46682228</v>
      </c>
      <c r="I74" s="2">
        <f t="shared" si="12"/>
        <v>-47820681</v>
      </c>
      <c r="J74" s="2">
        <f t="shared" si="12"/>
        <v>-40574593</v>
      </c>
      <c r="K74" s="2">
        <f t="shared" si="12"/>
        <v>-12504059</v>
      </c>
    </row>
    <row r="75" spans="1:11" ht="12.75" hidden="1">
      <c r="A75" s="1" t="s">
        <v>116</v>
      </c>
      <c r="B75" s="2">
        <f>+B84-(((B80+B81+B78)*B70)-B79)</f>
        <v>199884420</v>
      </c>
      <c r="C75" s="2">
        <f aca="true" t="shared" si="13" ref="C75:K75">+C84-(((C80+C81+C78)*C70)-C79)</f>
        <v>468351254</v>
      </c>
      <c r="D75" s="2">
        <f t="shared" si="13"/>
        <v>593656510</v>
      </c>
      <c r="E75" s="2">
        <f t="shared" si="13"/>
        <v>63038836</v>
      </c>
      <c r="F75" s="2">
        <f t="shared" si="13"/>
        <v>232968962.38251686</v>
      </c>
      <c r="G75" s="2">
        <f t="shared" si="13"/>
        <v>232968962.38251686</v>
      </c>
      <c r="H75" s="2">
        <f t="shared" si="13"/>
        <v>-157978938.9355957</v>
      </c>
      <c r="I75" s="2">
        <f t="shared" si="13"/>
        <v>385629972.0325797</v>
      </c>
      <c r="J75" s="2">
        <f t="shared" si="13"/>
        <v>407751990.5438113</v>
      </c>
      <c r="K75" s="2">
        <f t="shared" si="13"/>
        <v>410548351.19940084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169015782</v>
      </c>
      <c r="C77" s="3">
        <v>169920493</v>
      </c>
      <c r="D77" s="3">
        <v>178508000</v>
      </c>
      <c r="E77" s="3">
        <v>274922258</v>
      </c>
      <c r="F77" s="3">
        <v>252681283</v>
      </c>
      <c r="G77" s="3">
        <v>252681283</v>
      </c>
      <c r="H77" s="3">
        <v>162337443</v>
      </c>
      <c r="I77" s="3">
        <v>175730896</v>
      </c>
      <c r="J77" s="3">
        <v>189941778</v>
      </c>
      <c r="K77" s="3">
        <v>203789914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2689387</v>
      </c>
      <c r="J78" s="3">
        <v>2689387</v>
      </c>
      <c r="K78" s="3">
        <v>2689387</v>
      </c>
    </row>
    <row r="79" spans="1:11" ht="12.75" hidden="1">
      <c r="A79" s="1" t="s">
        <v>67</v>
      </c>
      <c r="B79" s="3">
        <v>186277310</v>
      </c>
      <c r="C79" s="3">
        <v>308102753</v>
      </c>
      <c r="D79" s="3">
        <v>403616890</v>
      </c>
      <c r="E79" s="3">
        <v>63038836</v>
      </c>
      <c r="F79" s="3">
        <v>187826932</v>
      </c>
      <c r="G79" s="3">
        <v>187826932</v>
      </c>
      <c r="H79" s="3">
        <v>77612115</v>
      </c>
      <c r="I79" s="3">
        <v>438618211</v>
      </c>
      <c r="J79" s="3">
        <v>440427000</v>
      </c>
      <c r="K79" s="3">
        <v>442311760</v>
      </c>
    </row>
    <row r="80" spans="1:11" ht="12.75" hidden="1">
      <c r="A80" s="1" t="s">
        <v>68</v>
      </c>
      <c r="B80" s="3">
        <v>30457018</v>
      </c>
      <c r="C80" s="3">
        <v>42162716</v>
      </c>
      <c r="D80" s="3">
        <v>76202509</v>
      </c>
      <c r="E80" s="3">
        <v>256665095</v>
      </c>
      <c r="F80" s="3">
        <v>-3845375</v>
      </c>
      <c r="G80" s="3">
        <v>-3845375</v>
      </c>
      <c r="H80" s="3">
        <v>191640828</v>
      </c>
      <c r="I80" s="3">
        <v>158198724</v>
      </c>
      <c r="J80" s="3">
        <v>117624131</v>
      </c>
      <c r="K80" s="3">
        <v>105120072</v>
      </c>
    </row>
    <row r="81" spans="1:11" ht="12.75" hidden="1">
      <c r="A81" s="1" t="s">
        <v>69</v>
      </c>
      <c r="B81" s="3">
        <v>96421148</v>
      </c>
      <c r="C81" s="3">
        <v>93474609</v>
      </c>
      <c r="D81" s="3">
        <v>110412257</v>
      </c>
      <c r="E81" s="3">
        <v>0</v>
      </c>
      <c r="F81" s="3">
        <v>35000031</v>
      </c>
      <c r="G81" s="3">
        <v>35000031</v>
      </c>
      <c r="H81" s="3">
        <v>41656166</v>
      </c>
      <c r="I81" s="3">
        <v>47956303</v>
      </c>
      <c r="J81" s="3">
        <v>47956303</v>
      </c>
      <c r="K81" s="3">
        <v>47956303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313904445</v>
      </c>
      <c r="G83" s="3">
        <v>313904445</v>
      </c>
      <c r="H83" s="3">
        <v>220014661</v>
      </c>
      <c r="I83" s="3">
        <v>130187985</v>
      </c>
      <c r="J83" s="3">
        <v>151717081</v>
      </c>
      <c r="K83" s="3">
        <v>174652696</v>
      </c>
    </row>
    <row r="84" spans="1:11" ht="12.75" hidden="1">
      <c r="A84" s="1" t="s">
        <v>72</v>
      </c>
      <c r="B84" s="3">
        <v>13607110</v>
      </c>
      <c r="C84" s="3">
        <v>160248501</v>
      </c>
      <c r="D84" s="3">
        <v>190039620</v>
      </c>
      <c r="E84" s="3">
        <v>0</v>
      </c>
      <c r="F84" s="3">
        <v>83845273</v>
      </c>
      <c r="G84" s="3">
        <v>83845273</v>
      </c>
      <c r="H84" s="3">
        <v>80594529</v>
      </c>
      <c r="I84" s="3">
        <v>101731472</v>
      </c>
      <c r="J84" s="3">
        <v>101731472</v>
      </c>
      <c r="K84" s="3">
        <v>101731472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5830289</v>
      </c>
      <c r="C7" s="6">
        <v>6728692</v>
      </c>
      <c r="D7" s="23">
        <v>7399488</v>
      </c>
      <c r="E7" s="24">
        <v>5750000</v>
      </c>
      <c r="F7" s="6">
        <v>5750000</v>
      </c>
      <c r="G7" s="25">
        <v>5750000</v>
      </c>
      <c r="H7" s="26">
        <v>5925983</v>
      </c>
      <c r="I7" s="24">
        <v>7150000</v>
      </c>
      <c r="J7" s="6">
        <v>7150000</v>
      </c>
      <c r="K7" s="25">
        <v>7150000</v>
      </c>
    </row>
    <row r="8" spans="1:11" ht="13.5">
      <c r="A8" s="22" t="s">
        <v>20</v>
      </c>
      <c r="B8" s="6">
        <v>117698569</v>
      </c>
      <c r="C8" s="6">
        <v>123192390</v>
      </c>
      <c r="D8" s="23">
        <v>124349644</v>
      </c>
      <c r="E8" s="24">
        <v>130702000</v>
      </c>
      <c r="F8" s="6">
        <v>132771000</v>
      </c>
      <c r="G8" s="25">
        <v>132771000</v>
      </c>
      <c r="H8" s="26">
        <v>129366803</v>
      </c>
      <c r="I8" s="24">
        <v>137078000</v>
      </c>
      <c r="J8" s="6">
        <v>135553000</v>
      </c>
      <c r="K8" s="25">
        <v>138155000</v>
      </c>
    </row>
    <row r="9" spans="1:11" ht="13.5">
      <c r="A9" s="22" t="s">
        <v>21</v>
      </c>
      <c r="B9" s="6">
        <v>1288896</v>
      </c>
      <c r="C9" s="6">
        <v>932376</v>
      </c>
      <c r="D9" s="23">
        <v>8451323</v>
      </c>
      <c r="E9" s="24">
        <v>1400110</v>
      </c>
      <c r="F9" s="6">
        <v>1400110</v>
      </c>
      <c r="G9" s="25">
        <v>1400110</v>
      </c>
      <c r="H9" s="26">
        <v>834315</v>
      </c>
      <c r="I9" s="24">
        <v>320000</v>
      </c>
      <c r="J9" s="6">
        <v>320000</v>
      </c>
      <c r="K9" s="25">
        <v>320000</v>
      </c>
    </row>
    <row r="10" spans="1:11" ht="25.5">
      <c r="A10" s="27" t="s">
        <v>105</v>
      </c>
      <c r="B10" s="28">
        <f>SUM(B5:B9)</f>
        <v>124817754</v>
      </c>
      <c r="C10" s="29">
        <f aca="true" t="shared" si="0" ref="C10:K10">SUM(C5:C9)</f>
        <v>130853458</v>
      </c>
      <c r="D10" s="30">
        <f t="shared" si="0"/>
        <v>140200455</v>
      </c>
      <c r="E10" s="28">
        <f t="shared" si="0"/>
        <v>137852110</v>
      </c>
      <c r="F10" s="29">
        <f t="shared" si="0"/>
        <v>139921110</v>
      </c>
      <c r="G10" s="31">
        <f t="shared" si="0"/>
        <v>139921110</v>
      </c>
      <c r="H10" s="32">
        <f t="shared" si="0"/>
        <v>136127101</v>
      </c>
      <c r="I10" s="28">
        <f t="shared" si="0"/>
        <v>144548000</v>
      </c>
      <c r="J10" s="29">
        <f t="shared" si="0"/>
        <v>143023000</v>
      </c>
      <c r="K10" s="31">
        <f t="shared" si="0"/>
        <v>145625000</v>
      </c>
    </row>
    <row r="11" spans="1:11" ht="13.5">
      <c r="A11" s="22" t="s">
        <v>22</v>
      </c>
      <c r="B11" s="6">
        <v>57917443</v>
      </c>
      <c r="C11" s="6">
        <v>61650088</v>
      </c>
      <c r="D11" s="23">
        <v>63753996</v>
      </c>
      <c r="E11" s="24">
        <v>80665280</v>
      </c>
      <c r="F11" s="6">
        <v>78527250</v>
      </c>
      <c r="G11" s="25">
        <v>78527250</v>
      </c>
      <c r="H11" s="26">
        <v>68168787</v>
      </c>
      <c r="I11" s="24">
        <v>84190340</v>
      </c>
      <c r="J11" s="6">
        <v>88648460</v>
      </c>
      <c r="K11" s="25">
        <v>92467900</v>
      </c>
    </row>
    <row r="12" spans="1:11" ht="13.5">
      <c r="A12" s="22" t="s">
        <v>23</v>
      </c>
      <c r="B12" s="6">
        <v>6566732</v>
      </c>
      <c r="C12" s="6">
        <v>6699718</v>
      </c>
      <c r="D12" s="23">
        <v>6802017</v>
      </c>
      <c r="E12" s="24">
        <v>8755900</v>
      </c>
      <c r="F12" s="6">
        <v>8755900</v>
      </c>
      <c r="G12" s="25">
        <v>8755900</v>
      </c>
      <c r="H12" s="26">
        <v>7000240</v>
      </c>
      <c r="I12" s="24">
        <v>6962390</v>
      </c>
      <c r="J12" s="6">
        <v>7275060</v>
      </c>
      <c r="K12" s="25">
        <v>7734650</v>
      </c>
    </row>
    <row r="13" spans="1:11" ht="13.5">
      <c r="A13" s="22" t="s">
        <v>106</v>
      </c>
      <c r="B13" s="6">
        <v>3877479</v>
      </c>
      <c r="C13" s="6">
        <v>3104934</v>
      </c>
      <c r="D13" s="23">
        <v>3800812</v>
      </c>
      <c r="E13" s="24">
        <v>3706280</v>
      </c>
      <c r="F13" s="6">
        <v>3706280</v>
      </c>
      <c r="G13" s="25">
        <v>3706280</v>
      </c>
      <c r="H13" s="26">
        <v>4017335</v>
      </c>
      <c r="I13" s="24">
        <v>3648115</v>
      </c>
      <c r="J13" s="6">
        <v>3276908</v>
      </c>
      <c r="K13" s="25">
        <v>2609183</v>
      </c>
    </row>
    <row r="14" spans="1:11" ht="13.5">
      <c r="A14" s="22" t="s">
        <v>24</v>
      </c>
      <c r="B14" s="6">
        <v>451109</v>
      </c>
      <c r="C14" s="6">
        <v>203899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107</v>
      </c>
      <c r="B15" s="6">
        <v>1454791</v>
      </c>
      <c r="C15" s="6">
        <v>1245544</v>
      </c>
      <c r="D15" s="23">
        <v>1113919</v>
      </c>
      <c r="E15" s="24">
        <v>1618690</v>
      </c>
      <c r="F15" s="6">
        <v>2546310</v>
      </c>
      <c r="G15" s="25">
        <v>2546310</v>
      </c>
      <c r="H15" s="26">
        <v>1132618</v>
      </c>
      <c r="I15" s="24">
        <v>2190476</v>
      </c>
      <c r="J15" s="6">
        <v>1571819</v>
      </c>
      <c r="K15" s="25">
        <v>1621714</v>
      </c>
    </row>
    <row r="16" spans="1:11" ht="13.5">
      <c r="A16" s="22" t="s">
        <v>20</v>
      </c>
      <c r="B16" s="6">
        <v>24795811</v>
      </c>
      <c r="C16" s="6">
        <v>7305733</v>
      </c>
      <c r="D16" s="23">
        <v>21909202</v>
      </c>
      <c r="E16" s="24">
        <v>13443400</v>
      </c>
      <c r="F16" s="6">
        <v>20112600</v>
      </c>
      <c r="G16" s="25">
        <v>20112600</v>
      </c>
      <c r="H16" s="26">
        <v>17966888</v>
      </c>
      <c r="I16" s="24">
        <v>25213001</v>
      </c>
      <c r="J16" s="6">
        <v>14291501</v>
      </c>
      <c r="K16" s="25">
        <v>14813770</v>
      </c>
    </row>
    <row r="17" spans="1:11" ht="13.5">
      <c r="A17" s="22" t="s">
        <v>25</v>
      </c>
      <c r="B17" s="6">
        <v>22480494</v>
      </c>
      <c r="C17" s="6">
        <v>28547227</v>
      </c>
      <c r="D17" s="23">
        <v>22795235</v>
      </c>
      <c r="E17" s="24">
        <v>39163978</v>
      </c>
      <c r="F17" s="6">
        <v>39405628</v>
      </c>
      <c r="G17" s="25">
        <v>39405628</v>
      </c>
      <c r="H17" s="26">
        <v>20243180</v>
      </c>
      <c r="I17" s="24">
        <v>39501615</v>
      </c>
      <c r="J17" s="6">
        <v>32541436</v>
      </c>
      <c r="K17" s="25">
        <v>33640007</v>
      </c>
    </row>
    <row r="18" spans="1:11" ht="13.5">
      <c r="A18" s="33" t="s">
        <v>26</v>
      </c>
      <c r="B18" s="34">
        <f>SUM(B11:B17)</f>
        <v>117543859</v>
      </c>
      <c r="C18" s="35">
        <f aca="true" t="shared" si="1" ref="C18:K18">SUM(C11:C17)</f>
        <v>108757143</v>
      </c>
      <c r="D18" s="36">
        <f t="shared" si="1"/>
        <v>120175181</v>
      </c>
      <c r="E18" s="34">
        <f t="shared" si="1"/>
        <v>147353528</v>
      </c>
      <c r="F18" s="35">
        <f t="shared" si="1"/>
        <v>153053968</v>
      </c>
      <c r="G18" s="37">
        <f t="shared" si="1"/>
        <v>153053968</v>
      </c>
      <c r="H18" s="38">
        <f t="shared" si="1"/>
        <v>118529048</v>
      </c>
      <c r="I18" s="34">
        <f t="shared" si="1"/>
        <v>161705937</v>
      </c>
      <c r="J18" s="35">
        <f t="shared" si="1"/>
        <v>147605184</v>
      </c>
      <c r="K18" s="37">
        <f t="shared" si="1"/>
        <v>152887224</v>
      </c>
    </row>
    <row r="19" spans="1:11" ht="13.5">
      <c r="A19" s="33" t="s">
        <v>27</v>
      </c>
      <c r="B19" s="39">
        <f>+B10-B18</f>
        <v>7273895</v>
      </c>
      <c r="C19" s="40">
        <f aca="true" t="shared" si="2" ref="C19:K19">+C10-C18</f>
        <v>22096315</v>
      </c>
      <c r="D19" s="41">
        <f t="shared" si="2"/>
        <v>20025274</v>
      </c>
      <c r="E19" s="39">
        <f t="shared" si="2"/>
        <v>-9501418</v>
      </c>
      <c r="F19" s="40">
        <f t="shared" si="2"/>
        <v>-13132858</v>
      </c>
      <c r="G19" s="42">
        <f t="shared" si="2"/>
        <v>-13132858</v>
      </c>
      <c r="H19" s="43">
        <f t="shared" si="2"/>
        <v>17598053</v>
      </c>
      <c r="I19" s="39">
        <f t="shared" si="2"/>
        <v>-17157937</v>
      </c>
      <c r="J19" s="40">
        <f t="shared" si="2"/>
        <v>-4582184</v>
      </c>
      <c r="K19" s="42">
        <f t="shared" si="2"/>
        <v>-7262224</v>
      </c>
    </row>
    <row r="20" spans="1:11" ht="25.5">
      <c r="A20" s="44" t="s">
        <v>28</v>
      </c>
      <c r="B20" s="45">
        <v>0</v>
      </c>
      <c r="C20" s="46">
        <v>2521000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7273895</v>
      </c>
      <c r="C22" s="58">
        <f aca="true" t="shared" si="3" ref="C22:K22">SUM(C19:C21)</f>
        <v>24617315</v>
      </c>
      <c r="D22" s="59">
        <f t="shared" si="3"/>
        <v>20025274</v>
      </c>
      <c r="E22" s="57">
        <f t="shared" si="3"/>
        <v>-9501418</v>
      </c>
      <c r="F22" s="58">
        <f t="shared" si="3"/>
        <v>-13132858</v>
      </c>
      <c r="G22" s="60">
        <f t="shared" si="3"/>
        <v>-13132858</v>
      </c>
      <c r="H22" s="61">
        <f t="shared" si="3"/>
        <v>17598053</v>
      </c>
      <c r="I22" s="57">
        <f t="shared" si="3"/>
        <v>-17157937</v>
      </c>
      <c r="J22" s="58">
        <f t="shared" si="3"/>
        <v>-4582184</v>
      </c>
      <c r="K22" s="60">
        <f t="shared" si="3"/>
        <v>-7262224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7273895</v>
      </c>
      <c r="C24" s="40">
        <f aca="true" t="shared" si="4" ref="C24:K24">SUM(C22:C23)</f>
        <v>24617315</v>
      </c>
      <c r="D24" s="41">
        <f t="shared" si="4"/>
        <v>20025274</v>
      </c>
      <c r="E24" s="39">
        <f t="shared" si="4"/>
        <v>-9501418</v>
      </c>
      <c r="F24" s="40">
        <f t="shared" si="4"/>
        <v>-13132858</v>
      </c>
      <c r="G24" s="42">
        <f t="shared" si="4"/>
        <v>-13132858</v>
      </c>
      <c r="H24" s="43">
        <f t="shared" si="4"/>
        <v>17598053</v>
      </c>
      <c r="I24" s="39">
        <f t="shared" si="4"/>
        <v>-17157937</v>
      </c>
      <c r="J24" s="40">
        <f t="shared" si="4"/>
        <v>-4582184</v>
      </c>
      <c r="K24" s="42">
        <f t="shared" si="4"/>
        <v>-7262224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636043</v>
      </c>
      <c r="C27" s="7">
        <v>9194800</v>
      </c>
      <c r="D27" s="69">
        <v>966655</v>
      </c>
      <c r="E27" s="70">
        <v>8740390</v>
      </c>
      <c r="F27" s="7">
        <v>12126170</v>
      </c>
      <c r="G27" s="71">
        <v>12126170</v>
      </c>
      <c r="H27" s="72">
        <v>1009984</v>
      </c>
      <c r="I27" s="70">
        <v>12179060</v>
      </c>
      <c r="J27" s="7">
        <v>400000</v>
      </c>
      <c r="K27" s="71">
        <v>5150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9192200</v>
      </c>
      <c r="D31" s="23">
        <v>966655</v>
      </c>
      <c r="E31" s="24">
        <v>8740390</v>
      </c>
      <c r="F31" s="6">
        <v>12126170</v>
      </c>
      <c r="G31" s="25">
        <v>12126170</v>
      </c>
      <c r="H31" s="26">
        <v>0</v>
      </c>
      <c r="I31" s="24">
        <v>12179060</v>
      </c>
      <c r="J31" s="6">
        <v>400000</v>
      </c>
      <c r="K31" s="25">
        <v>5150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9192200</v>
      </c>
      <c r="D32" s="69">
        <f t="shared" si="5"/>
        <v>966655</v>
      </c>
      <c r="E32" s="70">
        <f t="shared" si="5"/>
        <v>8740390</v>
      </c>
      <c r="F32" s="7">
        <f t="shared" si="5"/>
        <v>12126170</v>
      </c>
      <c r="G32" s="71">
        <f t="shared" si="5"/>
        <v>12126170</v>
      </c>
      <c r="H32" s="72">
        <f t="shared" si="5"/>
        <v>0</v>
      </c>
      <c r="I32" s="70">
        <f t="shared" si="5"/>
        <v>12179060</v>
      </c>
      <c r="J32" s="7">
        <f t="shared" si="5"/>
        <v>400000</v>
      </c>
      <c r="K32" s="71">
        <f t="shared" si="5"/>
        <v>5150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68435920</v>
      </c>
      <c r="C35" s="6">
        <v>95293692</v>
      </c>
      <c r="D35" s="23">
        <v>125475136</v>
      </c>
      <c r="E35" s="24">
        <v>75089520</v>
      </c>
      <c r="F35" s="6">
        <v>68072300</v>
      </c>
      <c r="G35" s="25">
        <v>68072300</v>
      </c>
      <c r="H35" s="26">
        <v>264819132</v>
      </c>
      <c r="I35" s="24">
        <v>93573016</v>
      </c>
      <c r="J35" s="6">
        <v>102697928</v>
      </c>
      <c r="K35" s="25">
        <v>101383198</v>
      </c>
    </row>
    <row r="36" spans="1:11" ht="13.5">
      <c r="A36" s="22" t="s">
        <v>39</v>
      </c>
      <c r="B36" s="6">
        <v>58161175</v>
      </c>
      <c r="C36" s="6">
        <v>64216747</v>
      </c>
      <c r="D36" s="23">
        <v>60571428</v>
      </c>
      <c r="E36" s="24">
        <v>70197482</v>
      </c>
      <c r="F36" s="6">
        <v>73583262</v>
      </c>
      <c r="G36" s="25">
        <v>73583262</v>
      </c>
      <c r="H36" s="26">
        <v>118016016</v>
      </c>
      <c r="I36" s="24">
        <v>68929259</v>
      </c>
      <c r="J36" s="6">
        <v>66568178</v>
      </c>
      <c r="K36" s="25">
        <v>63047460</v>
      </c>
    </row>
    <row r="37" spans="1:11" ht="13.5">
      <c r="A37" s="22" t="s">
        <v>40</v>
      </c>
      <c r="B37" s="6">
        <v>22321831</v>
      </c>
      <c r="C37" s="6">
        <v>28103697</v>
      </c>
      <c r="D37" s="23">
        <v>41622085</v>
      </c>
      <c r="E37" s="24">
        <v>29544282</v>
      </c>
      <c r="F37" s="6">
        <v>29544282</v>
      </c>
      <c r="G37" s="25">
        <v>29544282</v>
      </c>
      <c r="H37" s="26">
        <v>117314127</v>
      </c>
      <c r="I37" s="24">
        <v>27922036</v>
      </c>
      <c r="J37" s="6">
        <v>29517806</v>
      </c>
      <c r="K37" s="25">
        <v>31255326</v>
      </c>
    </row>
    <row r="38" spans="1:11" ht="13.5">
      <c r="A38" s="22" t="s">
        <v>41</v>
      </c>
      <c r="B38" s="6">
        <v>28489809</v>
      </c>
      <c r="C38" s="6">
        <v>31003963</v>
      </c>
      <c r="D38" s="23">
        <v>23773653</v>
      </c>
      <c r="E38" s="24">
        <v>36673540</v>
      </c>
      <c r="F38" s="6">
        <v>36673540</v>
      </c>
      <c r="G38" s="25">
        <v>36673540</v>
      </c>
      <c r="H38" s="26">
        <v>6679300</v>
      </c>
      <c r="I38" s="24">
        <v>28910646</v>
      </c>
      <c r="J38" s="6">
        <v>31476646</v>
      </c>
      <c r="K38" s="25">
        <v>34042646</v>
      </c>
    </row>
    <row r="39" spans="1:11" ht="13.5">
      <c r="A39" s="22" t="s">
        <v>42</v>
      </c>
      <c r="B39" s="6">
        <v>68511563</v>
      </c>
      <c r="C39" s="6">
        <v>104330094</v>
      </c>
      <c r="D39" s="23">
        <v>120650825</v>
      </c>
      <c r="E39" s="24">
        <v>79069180</v>
      </c>
      <c r="F39" s="6">
        <v>75437740</v>
      </c>
      <c r="G39" s="25">
        <v>75437740</v>
      </c>
      <c r="H39" s="26">
        <v>258841725</v>
      </c>
      <c r="I39" s="24">
        <v>105669593</v>
      </c>
      <c r="J39" s="6">
        <v>108271654</v>
      </c>
      <c r="K39" s="25">
        <v>99132686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82134884</v>
      </c>
      <c r="I42" s="24">
        <v>-8084203</v>
      </c>
      <c r="J42" s="6">
        <v>3531348</v>
      </c>
      <c r="K42" s="25">
        <v>227566</v>
      </c>
    </row>
    <row r="43" spans="1:11" ht="13.5">
      <c r="A43" s="22" t="s">
        <v>45</v>
      </c>
      <c r="B43" s="6">
        <v>-7560000</v>
      </c>
      <c r="C43" s="6">
        <v>-33000</v>
      </c>
      <c r="D43" s="23">
        <v>1258436</v>
      </c>
      <c r="E43" s="24">
        <v>-1258436</v>
      </c>
      <c r="F43" s="6">
        <v>0</v>
      </c>
      <c r="G43" s="25">
        <v>0</v>
      </c>
      <c r="H43" s="26">
        <v>11659144</v>
      </c>
      <c r="I43" s="24">
        <v>-10920624</v>
      </c>
      <c r="J43" s="6">
        <v>-400000</v>
      </c>
      <c r="K43" s="25">
        <v>-5150</v>
      </c>
    </row>
    <row r="44" spans="1:11" ht="13.5">
      <c r="A44" s="22" t="s">
        <v>46</v>
      </c>
      <c r="B44" s="6">
        <v>570</v>
      </c>
      <c r="C44" s="6">
        <v>-225</v>
      </c>
      <c r="D44" s="23">
        <v>3105</v>
      </c>
      <c r="E44" s="24">
        <v>-3100</v>
      </c>
      <c r="F44" s="6">
        <v>0</v>
      </c>
      <c r="G44" s="25">
        <v>0</v>
      </c>
      <c r="H44" s="26">
        <v>-5175</v>
      </c>
      <c r="I44" s="24">
        <v>3100</v>
      </c>
      <c r="J44" s="6">
        <v>0</v>
      </c>
      <c r="K44" s="25">
        <v>0</v>
      </c>
    </row>
    <row r="45" spans="1:11" ht="13.5">
      <c r="A45" s="33" t="s">
        <v>47</v>
      </c>
      <c r="B45" s="7">
        <v>88489389</v>
      </c>
      <c r="C45" s="7">
        <v>57088580</v>
      </c>
      <c r="D45" s="69">
        <v>79528703</v>
      </c>
      <c r="E45" s="70">
        <v>72684353</v>
      </c>
      <c r="F45" s="7">
        <v>73945889</v>
      </c>
      <c r="G45" s="71">
        <v>73945889</v>
      </c>
      <c r="H45" s="72">
        <v>391159179</v>
      </c>
      <c r="I45" s="70">
        <v>81438676</v>
      </c>
      <c r="J45" s="7">
        <v>81607886</v>
      </c>
      <c r="K45" s="71">
        <v>85384483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57121805</v>
      </c>
      <c r="C48" s="6">
        <v>78267162</v>
      </c>
      <c r="D48" s="23">
        <v>103155648</v>
      </c>
      <c r="E48" s="24">
        <v>62209931</v>
      </c>
      <c r="F48" s="6">
        <v>55192711</v>
      </c>
      <c r="G48" s="25">
        <v>55192711</v>
      </c>
      <c r="H48" s="26">
        <v>214110865</v>
      </c>
      <c r="I48" s="24">
        <v>78012625</v>
      </c>
      <c r="J48" s="6">
        <v>85062031</v>
      </c>
      <c r="K48" s="25">
        <v>81788783</v>
      </c>
    </row>
    <row r="49" spans="1:11" ht="13.5">
      <c r="A49" s="22" t="s">
        <v>50</v>
      </c>
      <c r="B49" s="6">
        <f>+B75</f>
        <v>28029589</v>
      </c>
      <c r="C49" s="6">
        <f aca="true" t="shared" si="6" ref="C49:K49">+C75</f>
        <v>52233339</v>
      </c>
      <c r="D49" s="23">
        <f t="shared" si="6"/>
        <v>77793824</v>
      </c>
      <c r="E49" s="24">
        <f t="shared" si="6"/>
        <v>46033644</v>
      </c>
      <c r="F49" s="6">
        <f t="shared" si="6"/>
        <v>42647864</v>
      </c>
      <c r="G49" s="25">
        <f t="shared" si="6"/>
        <v>42647864</v>
      </c>
      <c r="H49" s="26">
        <f t="shared" si="6"/>
        <v>-28101207066.3765</v>
      </c>
      <c r="I49" s="24">
        <f t="shared" si="6"/>
        <v>35163877</v>
      </c>
      <c r="J49" s="6">
        <f t="shared" si="6"/>
        <v>36769647</v>
      </c>
      <c r="K49" s="25">
        <f t="shared" si="6"/>
        <v>38517167</v>
      </c>
    </row>
    <row r="50" spans="1:11" ht="13.5">
      <c r="A50" s="33" t="s">
        <v>51</v>
      </c>
      <c r="B50" s="7">
        <f>+B48-B49</f>
        <v>29092216</v>
      </c>
      <c r="C50" s="7">
        <f aca="true" t="shared" si="7" ref="C50:K50">+C48-C49</f>
        <v>26033823</v>
      </c>
      <c r="D50" s="69">
        <f t="shared" si="7"/>
        <v>25361824</v>
      </c>
      <c r="E50" s="70">
        <f t="shared" si="7"/>
        <v>16176287</v>
      </c>
      <c r="F50" s="7">
        <f t="shared" si="7"/>
        <v>12544847</v>
      </c>
      <c r="G50" s="71">
        <f t="shared" si="7"/>
        <v>12544847</v>
      </c>
      <c r="H50" s="72">
        <f t="shared" si="7"/>
        <v>28315317931.3765</v>
      </c>
      <c r="I50" s="70">
        <f t="shared" si="7"/>
        <v>42848748</v>
      </c>
      <c r="J50" s="7">
        <f t="shared" si="7"/>
        <v>48292384</v>
      </c>
      <c r="K50" s="71">
        <f t="shared" si="7"/>
        <v>43271616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39966798</v>
      </c>
      <c r="C53" s="6">
        <v>41896200</v>
      </c>
      <c r="D53" s="23">
        <v>40642804</v>
      </c>
      <c r="E53" s="24">
        <v>47876932</v>
      </c>
      <c r="F53" s="6">
        <v>51262712</v>
      </c>
      <c r="G53" s="25">
        <v>51262712</v>
      </c>
      <c r="H53" s="26">
        <v>89410413</v>
      </c>
      <c r="I53" s="24">
        <v>60411888</v>
      </c>
      <c r="J53" s="6">
        <v>58050807</v>
      </c>
      <c r="K53" s="25">
        <v>54530089</v>
      </c>
    </row>
    <row r="54" spans="1:11" ht="13.5">
      <c r="A54" s="22" t="s">
        <v>54</v>
      </c>
      <c r="B54" s="6">
        <v>0</v>
      </c>
      <c r="C54" s="6">
        <v>3104934</v>
      </c>
      <c r="D54" s="23">
        <v>3800812</v>
      </c>
      <c r="E54" s="24">
        <v>3706280</v>
      </c>
      <c r="F54" s="6">
        <v>3706280</v>
      </c>
      <c r="G54" s="25">
        <v>3706280</v>
      </c>
      <c r="H54" s="26">
        <v>4017335</v>
      </c>
      <c r="I54" s="24">
        <v>3648115</v>
      </c>
      <c r="J54" s="6">
        <v>3276908</v>
      </c>
      <c r="K54" s="25">
        <v>2609183</v>
      </c>
    </row>
    <row r="55" spans="1:11" ht="13.5">
      <c r="A55" s="22" t="s">
        <v>55</v>
      </c>
      <c r="B55" s="6">
        <v>555350</v>
      </c>
      <c r="C55" s="6">
        <v>8740000</v>
      </c>
      <c r="D55" s="23">
        <v>705464</v>
      </c>
      <c r="E55" s="24">
        <v>4631600</v>
      </c>
      <c r="F55" s="6">
        <v>6717890</v>
      </c>
      <c r="G55" s="25">
        <v>6717890</v>
      </c>
      <c r="H55" s="26">
        <v>130372</v>
      </c>
      <c r="I55" s="24">
        <v>7811170</v>
      </c>
      <c r="J55" s="6">
        <v>0</v>
      </c>
      <c r="K55" s="25">
        <v>5150</v>
      </c>
    </row>
    <row r="56" spans="1:11" ht="13.5">
      <c r="A56" s="22" t="s">
        <v>56</v>
      </c>
      <c r="B56" s="6">
        <v>25559387</v>
      </c>
      <c r="C56" s="6">
        <v>3587576</v>
      </c>
      <c r="D56" s="23">
        <v>4822835</v>
      </c>
      <c r="E56" s="24">
        <v>8770640</v>
      </c>
      <c r="F56" s="6">
        <v>8698640</v>
      </c>
      <c r="G56" s="25">
        <v>8698640</v>
      </c>
      <c r="H56" s="26">
        <v>4574037</v>
      </c>
      <c r="I56" s="24">
        <v>6463000</v>
      </c>
      <c r="J56" s="6">
        <v>6757260</v>
      </c>
      <c r="K56" s="25">
        <v>6903671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464.8044635419476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387793336</v>
      </c>
      <c r="I71" s="2">
        <f t="shared" si="9"/>
        <v>320000</v>
      </c>
      <c r="J71" s="2">
        <f t="shared" si="9"/>
        <v>320000</v>
      </c>
      <c r="K71" s="2">
        <f t="shared" si="9"/>
        <v>320000</v>
      </c>
    </row>
    <row r="72" spans="1:11" ht="12.75" hidden="1">
      <c r="A72" s="1" t="s">
        <v>113</v>
      </c>
      <c r="B72" s="2">
        <f>+B77</f>
        <v>1288896</v>
      </c>
      <c r="C72" s="2">
        <f aca="true" t="shared" si="10" ref="C72:K72">+C77</f>
        <v>932376</v>
      </c>
      <c r="D72" s="2">
        <f t="shared" si="10"/>
        <v>8456435</v>
      </c>
      <c r="E72" s="2">
        <f t="shared" si="10"/>
        <v>1400110</v>
      </c>
      <c r="F72" s="2">
        <f t="shared" si="10"/>
        <v>1400110</v>
      </c>
      <c r="G72" s="2">
        <f t="shared" si="10"/>
        <v>1400110</v>
      </c>
      <c r="H72" s="2">
        <f t="shared" si="10"/>
        <v>834315</v>
      </c>
      <c r="I72" s="2">
        <f t="shared" si="10"/>
        <v>320000</v>
      </c>
      <c r="J72" s="2">
        <f t="shared" si="10"/>
        <v>320000</v>
      </c>
      <c r="K72" s="2">
        <f t="shared" si="10"/>
        <v>320000</v>
      </c>
    </row>
    <row r="73" spans="1:11" ht="12.75" hidden="1">
      <c r="A73" s="1" t="s">
        <v>114</v>
      </c>
      <c r="B73" s="2">
        <f>+B74</f>
        <v>7481046.166666665</v>
      </c>
      <c r="C73" s="2">
        <f aca="true" t="shared" si="11" ref="C73:K73">+(C78+C80+C81+C82)-(B78+B80+B81+B82)</f>
        <v>5724457</v>
      </c>
      <c r="D73" s="2">
        <f t="shared" si="11"/>
        <v>4016290</v>
      </c>
      <c r="E73" s="2">
        <f t="shared" si="11"/>
        <v>-8231412</v>
      </c>
      <c r="F73" s="2">
        <f>+(F78+F80+F81+F82)-(D78+D80+D81+D82)</f>
        <v>-8231412</v>
      </c>
      <c r="G73" s="2">
        <f>+(G78+G80+G81+G82)-(D78+D80+D81+D82)</f>
        <v>-8231412</v>
      </c>
      <c r="H73" s="2">
        <f>+(H78+H80+H81+H82)-(D78+D80+D81+D82)</f>
        <v>34347647</v>
      </c>
      <c r="I73" s="2">
        <f>+(I78+I80+I81+I82)-(E78+E80+E81+E82)</f>
        <v>1472313</v>
      </c>
      <c r="J73" s="2">
        <f t="shared" si="11"/>
        <v>2075506</v>
      </c>
      <c r="K73" s="2">
        <f t="shared" si="11"/>
        <v>1958518</v>
      </c>
    </row>
    <row r="74" spans="1:11" ht="12.75" hidden="1">
      <c r="A74" s="1" t="s">
        <v>115</v>
      </c>
      <c r="B74" s="2">
        <f>+TREND(C74:E74)</f>
        <v>7481046.166666665</v>
      </c>
      <c r="C74" s="2">
        <f>+C73</f>
        <v>5724457</v>
      </c>
      <c r="D74" s="2">
        <f aca="true" t="shared" si="12" ref="D74:K74">+D73</f>
        <v>4016290</v>
      </c>
      <c r="E74" s="2">
        <f t="shared" si="12"/>
        <v>-8231412</v>
      </c>
      <c r="F74" s="2">
        <f t="shared" si="12"/>
        <v>-8231412</v>
      </c>
      <c r="G74" s="2">
        <f t="shared" si="12"/>
        <v>-8231412</v>
      </c>
      <c r="H74" s="2">
        <f t="shared" si="12"/>
        <v>34347647</v>
      </c>
      <c r="I74" s="2">
        <f t="shared" si="12"/>
        <v>1472313</v>
      </c>
      <c r="J74" s="2">
        <f t="shared" si="12"/>
        <v>2075506</v>
      </c>
      <c r="K74" s="2">
        <f t="shared" si="12"/>
        <v>1958518</v>
      </c>
    </row>
    <row r="75" spans="1:11" ht="12.75" hidden="1">
      <c r="A75" s="1" t="s">
        <v>116</v>
      </c>
      <c r="B75" s="2">
        <f>+B84-(((B80+B81+B78)*B70)-B79)</f>
        <v>28029589</v>
      </c>
      <c r="C75" s="2">
        <f aca="true" t="shared" si="13" ref="C75:K75">+C84-(((C80+C81+C78)*C70)-C79)</f>
        <v>52233339</v>
      </c>
      <c r="D75" s="2">
        <f t="shared" si="13"/>
        <v>77793824</v>
      </c>
      <c r="E75" s="2">
        <f t="shared" si="13"/>
        <v>46033644</v>
      </c>
      <c r="F75" s="2">
        <f t="shared" si="13"/>
        <v>42647864</v>
      </c>
      <c r="G75" s="2">
        <f t="shared" si="13"/>
        <v>42647864</v>
      </c>
      <c r="H75" s="2">
        <f t="shared" si="13"/>
        <v>-28101207066.3765</v>
      </c>
      <c r="I75" s="2">
        <f t="shared" si="13"/>
        <v>35163877</v>
      </c>
      <c r="J75" s="2">
        <f t="shared" si="13"/>
        <v>36769647</v>
      </c>
      <c r="K75" s="2">
        <f t="shared" si="13"/>
        <v>38517167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1288896</v>
      </c>
      <c r="C77" s="3">
        <v>932376</v>
      </c>
      <c r="D77" s="3">
        <v>8456435</v>
      </c>
      <c r="E77" s="3">
        <v>1400110</v>
      </c>
      <c r="F77" s="3">
        <v>1400110</v>
      </c>
      <c r="G77" s="3">
        <v>1400110</v>
      </c>
      <c r="H77" s="3">
        <v>834315</v>
      </c>
      <c r="I77" s="3">
        <v>320000</v>
      </c>
      <c r="J77" s="3">
        <v>320000</v>
      </c>
      <c r="K77" s="3">
        <v>320000</v>
      </c>
    </row>
    <row r="78" spans="1:11" ht="12.75" hidden="1">
      <c r="A78" s="1" t="s">
        <v>66</v>
      </c>
      <c r="B78" s="3">
        <v>7560000</v>
      </c>
      <c r="C78" s="3">
        <v>7593000</v>
      </c>
      <c r="D78" s="3">
        <v>6334564</v>
      </c>
      <c r="E78" s="3">
        <v>7593000</v>
      </c>
      <c r="F78" s="3">
        <v>7593000</v>
      </c>
      <c r="G78" s="3">
        <v>7593000</v>
      </c>
      <c r="H78" s="3">
        <v>12669128</v>
      </c>
      <c r="I78" s="3">
        <v>6334564</v>
      </c>
      <c r="J78" s="3">
        <v>6334564</v>
      </c>
      <c r="K78" s="3">
        <v>6334564</v>
      </c>
    </row>
    <row r="79" spans="1:11" ht="12.75" hidden="1">
      <c r="A79" s="1" t="s">
        <v>67</v>
      </c>
      <c r="B79" s="3">
        <v>11375841</v>
      </c>
      <c r="C79" s="3">
        <v>16845578</v>
      </c>
      <c r="D79" s="3">
        <v>30569361</v>
      </c>
      <c r="E79" s="3">
        <v>17014994</v>
      </c>
      <c r="F79" s="3">
        <v>17014994</v>
      </c>
      <c r="G79" s="3">
        <v>17014994</v>
      </c>
      <c r="H79" s="3">
        <v>93812889</v>
      </c>
      <c r="I79" s="3">
        <v>13978968</v>
      </c>
      <c r="J79" s="3">
        <v>13978968</v>
      </c>
      <c r="K79" s="3">
        <v>13978968</v>
      </c>
    </row>
    <row r="80" spans="1:11" ht="12.75" hidden="1">
      <c r="A80" s="1" t="s">
        <v>68</v>
      </c>
      <c r="B80" s="3">
        <v>862246</v>
      </c>
      <c r="C80" s="3">
        <v>1875219</v>
      </c>
      <c r="D80" s="3">
        <v>2644388</v>
      </c>
      <c r="E80" s="3">
        <v>12350</v>
      </c>
      <c r="F80" s="3">
        <v>12350</v>
      </c>
      <c r="G80" s="3">
        <v>12350</v>
      </c>
      <c r="H80" s="3">
        <v>7208500</v>
      </c>
      <c r="I80" s="3">
        <v>2633282</v>
      </c>
      <c r="J80" s="3">
        <v>2623282</v>
      </c>
      <c r="K80" s="3">
        <v>2613282</v>
      </c>
    </row>
    <row r="81" spans="1:11" ht="12.75" hidden="1">
      <c r="A81" s="1" t="s">
        <v>69</v>
      </c>
      <c r="B81" s="3">
        <v>9291308</v>
      </c>
      <c r="C81" s="3">
        <v>13920792</v>
      </c>
      <c r="D81" s="3">
        <v>18421561</v>
      </c>
      <c r="E81" s="3">
        <v>11568539</v>
      </c>
      <c r="F81" s="3">
        <v>11568539</v>
      </c>
      <c r="G81" s="3">
        <v>11568539</v>
      </c>
      <c r="H81" s="3">
        <v>40997744</v>
      </c>
      <c r="I81" s="3">
        <v>11673568</v>
      </c>
      <c r="J81" s="3">
        <v>13759074</v>
      </c>
      <c r="K81" s="3">
        <v>15727592</v>
      </c>
    </row>
    <row r="82" spans="1:11" ht="12.75" hidden="1">
      <c r="A82" s="1" t="s">
        <v>70</v>
      </c>
      <c r="B82" s="3">
        <v>819000</v>
      </c>
      <c r="C82" s="3">
        <v>868000</v>
      </c>
      <c r="D82" s="3">
        <v>872788</v>
      </c>
      <c r="E82" s="3">
        <v>868000</v>
      </c>
      <c r="F82" s="3">
        <v>868000</v>
      </c>
      <c r="G82" s="3">
        <v>868000</v>
      </c>
      <c r="H82" s="3">
        <v>1745576</v>
      </c>
      <c r="I82" s="3">
        <v>872788</v>
      </c>
      <c r="J82" s="3">
        <v>872788</v>
      </c>
      <c r="K82" s="3">
        <v>872788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387793336</v>
      </c>
      <c r="I83" s="3">
        <v>320000</v>
      </c>
      <c r="J83" s="3">
        <v>320000</v>
      </c>
      <c r="K83" s="3">
        <v>320000</v>
      </c>
    </row>
    <row r="84" spans="1:11" ht="12.75" hidden="1">
      <c r="A84" s="1" t="s">
        <v>72</v>
      </c>
      <c r="B84" s="3">
        <v>16653748</v>
      </c>
      <c r="C84" s="3">
        <v>35387761</v>
      </c>
      <c r="D84" s="3">
        <v>47224463</v>
      </c>
      <c r="E84" s="3">
        <v>29018650</v>
      </c>
      <c r="F84" s="3">
        <v>25632870</v>
      </c>
      <c r="G84" s="3">
        <v>25632870</v>
      </c>
      <c r="H84" s="3">
        <v>100124670</v>
      </c>
      <c r="I84" s="3">
        <v>41826323</v>
      </c>
      <c r="J84" s="3">
        <v>45507599</v>
      </c>
      <c r="K84" s="3">
        <v>49213637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36462868</v>
      </c>
      <c r="C5" s="6">
        <v>99480745</v>
      </c>
      <c r="D5" s="23">
        <v>117575789</v>
      </c>
      <c r="E5" s="24">
        <v>167690404</v>
      </c>
      <c r="F5" s="6">
        <v>124303954</v>
      </c>
      <c r="G5" s="25">
        <v>124303954</v>
      </c>
      <c r="H5" s="26">
        <v>122458449</v>
      </c>
      <c r="I5" s="24">
        <v>154700773</v>
      </c>
      <c r="J5" s="6">
        <v>161198207</v>
      </c>
      <c r="K5" s="25">
        <v>168290930</v>
      </c>
    </row>
    <row r="6" spans="1:11" ht="13.5">
      <c r="A6" s="22" t="s">
        <v>18</v>
      </c>
      <c r="B6" s="6">
        <v>143021556</v>
      </c>
      <c r="C6" s="6">
        <v>243442048</v>
      </c>
      <c r="D6" s="23">
        <v>223286482</v>
      </c>
      <c r="E6" s="24">
        <v>322690063</v>
      </c>
      <c r="F6" s="6">
        <v>267536302</v>
      </c>
      <c r="G6" s="25">
        <v>267536302</v>
      </c>
      <c r="H6" s="26">
        <v>235677508</v>
      </c>
      <c r="I6" s="24">
        <v>298887657</v>
      </c>
      <c r="J6" s="6">
        <v>311440939</v>
      </c>
      <c r="K6" s="25">
        <v>325144343</v>
      </c>
    </row>
    <row r="7" spans="1:11" ht="13.5">
      <c r="A7" s="22" t="s">
        <v>19</v>
      </c>
      <c r="B7" s="6">
        <v>-192</v>
      </c>
      <c r="C7" s="6">
        <v>8499</v>
      </c>
      <c r="D7" s="23">
        <v>508818</v>
      </c>
      <c r="E7" s="24">
        <v>313500</v>
      </c>
      <c r="F7" s="6">
        <v>313500</v>
      </c>
      <c r="G7" s="25">
        <v>313500</v>
      </c>
      <c r="H7" s="26">
        <v>346304</v>
      </c>
      <c r="I7" s="24">
        <v>294002</v>
      </c>
      <c r="J7" s="6">
        <v>306350</v>
      </c>
      <c r="K7" s="25">
        <v>319830</v>
      </c>
    </row>
    <row r="8" spans="1:11" ht="13.5">
      <c r="A8" s="22" t="s">
        <v>20</v>
      </c>
      <c r="B8" s="6">
        <v>45963946</v>
      </c>
      <c r="C8" s="6">
        <v>37497083</v>
      </c>
      <c r="D8" s="23">
        <v>134763998</v>
      </c>
      <c r="E8" s="24">
        <v>47584953</v>
      </c>
      <c r="F8" s="6">
        <v>52452149</v>
      </c>
      <c r="G8" s="25">
        <v>52452149</v>
      </c>
      <c r="H8" s="26">
        <v>51033512</v>
      </c>
      <c r="I8" s="24">
        <v>49222400</v>
      </c>
      <c r="J8" s="6">
        <v>52968883</v>
      </c>
      <c r="K8" s="25">
        <v>55793418</v>
      </c>
    </row>
    <row r="9" spans="1:11" ht="13.5">
      <c r="A9" s="22" t="s">
        <v>21</v>
      </c>
      <c r="B9" s="6">
        <v>8938423</v>
      </c>
      <c r="C9" s="6">
        <v>1730174</v>
      </c>
      <c r="D9" s="23">
        <v>43163700</v>
      </c>
      <c r="E9" s="24">
        <v>58411076</v>
      </c>
      <c r="F9" s="6">
        <v>52274594</v>
      </c>
      <c r="G9" s="25">
        <v>52274594</v>
      </c>
      <c r="H9" s="26">
        <v>48208294</v>
      </c>
      <c r="I9" s="24">
        <v>57282323</v>
      </c>
      <c r="J9" s="6">
        <v>59684013</v>
      </c>
      <c r="K9" s="25">
        <v>62310110</v>
      </c>
    </row>
    <row r="10" spans="1:11" ht="25.5">
      <c r="A10" s="27" t="s">
        <v>105</v>
      </c>
      <c r="B10" s="28">
        <f>SUM(B5:B9)</f>
        <v>234386601</v>
      </c>
      <c r="C10" s="29">
        <f aca="true" t="shared" si="0" ref="C10:K10">SUM(C5:C9)</f>
        <v>382158549</v>
      </c>
      <c r="D10" s="30">
        <f t="shared" si="0"/>
        <v>519298787</v>
      </c>
      <c r="E10" s="28">
        <f t="shared" si="0"/>
        <v>596689996</v>
      </c>
      <c r="F10" s="29">
        <f t="shared" si="0"/>
        <v>496880499</v>
      </c>
      <c r="G10" s="31">
        <f t="shared" si="0"/>
        <v>496880499</v>
      </c>
      <c r="H10" s="32">
        <f t="shared" si="0"/>
        <v>457724067</v>
      </c>
      <c r="I10" s="28">
        <f t="shared" si="0"/>
        <v>560387155</v>
      </c>
      <c r="J10" s="29">
        <f t="shared" si="0"/>
        <v>585598392</v>
      </c>
      <c r="K10" s="31">
        <f t="shared" si="0"/>
        <v>611858631</v>
      </c>
    </row>
    <row r="11" spans="1:11" ht="13.5">
      <c r="A11" s="22" t="s">
        <v>22</v>
      </c>
      <c r="B11" s="6">
        <v>130336753</v>
      </c>
      <c r="C11" s="6">
        <v>131871608</v>
      </c>
      <c r="D11" s="23">
        <v>158541478</v>
      </c>
      <c r="E11" s="24">
        <v>167438512</v>
      </c>
      <c r="F11" s="6">
        <v>185159075</v>
      </c>
      <c r="G11" s="25">
        <v>185159075</v>
      </c>
      <c r="H11" s="26">
        <v>184330120</v>
      </c>
      <c r="I11" s="24">
        <v>181655092</v>
      </c>
      <c r="J11" s="6">
        <v>189293544</v>
      </c>
      <c r="K11" s="25">
        <v>197569115</v>
      </c>
    </row>
    <row r="12" spans="1:11" ht="13.5">
      <c r="A12" s="22" t="s">
        <v>23</v>
      </c>
      <c r="B12" s="6">
        <v>5109321</v>
      </c>
      <c r="C12" s="6">
        <v>6129357</v>
      </c>
      <c r="D12" s="23">
        <v>5530771</v>
      </c>
      <c r="E12" s="24">
        <v>5887535</v>
      </c>
      <c r="F12" s="6">
        <v>5887535</v>
      </c>
      <c r="G12" s="25">
        <v>5887535</v>
      </c>
      <c r="H12" s="26">
        <v>5508638</v>
      </c>
      <c r="I12" s="24">
        <v>5641465</v>
      </c>
      <c r="J12" s="6">
        <v>5878407</v>
      </c>
      <c r="K12" s="25">
        <v>6137058</v>
      </c>
    </row>
    <row r="13" spans="1:11" ht="13.5">
      <c r="A13" s="22" t="s">
        <v>106</v>
      </c>
      <c r="B13" s="6">
        <v>45074001</v>
      </c>
      <c r="C13" s="6">
        <v>45417988</v>
      </c>
      <c r="D13" s="23">
        <v>52266640</v>
      </c>
      <c r="E13" s="24">
        <v>44768720</v>
      </c>
      <c r="F13" s="6">
        <v>47695149</v>
      </c>
      <c r="G13" s="25">
        <v>47695149</v>
      </c>
      <c r="H13" s="26">
        <v>43720571</v>
      </c>
      <c r="I13" s="24">
        <v>49631484</v>
      </c>
      <c r="J13" s="6">
        <v>51864900</v>
      </c>
      <c r="K13" s="25">
        <v>54198821</v>
      </c>
    </row>
    <row r="14" spans="1:11" ht="13.5">
      <c r="A14" s="22" t="s">
        <v>24</v>
      </c>
      <c r="B14" s="6">
        <v>12635552</v>
      </c>
      <c r="C14" s="6">
        <v>27936490</v>
      </c>
      <c r="D14" s="23">
        <v>25675859</v>
      </c>
      <c r="E14" s="24">
        <v>27936489</v>
      </c>
      <c r="F14" s="6">
        <v>19954943</v>
      </c>
      <c r="G14" s="25">
        <v>19954943</v>
      </c>
      <c r="H14" s="26">
        <v>9941727</v>
      </c>
      <c r="I14" s="24">
        <v>18998055</v>
      </c>
      <c r="J14" s="6">
        <v>15779833</v>
      </c>
      <c r="K14" s="25">
        <v>16474146</v>
      </c>
    </row>
    <row r="15" spans="1:11" ht="13.5">
      <c r="A15" s="22" t="s">
        <v>107</v>
      </c>
      <c r="B15" s="6">
        <v>135729978</v>
      </c>
      <c r="C15" s="6">
        <v>129913077</v>
      </c>
      <c r="D15" s="23">
        <v>135743601</v>
      </c>
      <c r="E15" s="24">
        <v>153836164</v>
      </c>
      <c r="F15" s="6">
        <v>150165683</v>
      </c>
      <c r="G15" s="25">
        <v>150165683</v>
      </c>
      <c r="H15" s="26">
        <v>148869437</v>
      </c>
      <c r="I15" s="24">
        <v>160433820</v>
      </c>
      <c r="J15" s="6">
        <v>167078262</v>
      </c>
      <c r="K15" s="25">
        <v>174429707</v>
      </c>
    </row>
    <row r="16" spans="1:11" ht="13.5">
      <c r="A16" s="22" t="s">
        <v>20</v>
      </c>
      <c r="B16" s="6">
        <v>21000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85149586</v>
      </c>
      <c r="C17" s="6">
        <v>95360866</v>
      </c>
      <c r="D17" s="23">
        <v>59726855</v>
      </c>
      <c r="E17" s="24">
        <v>120106898</v>
      </c>
      <c r="F17" s="6">
        <v>115085548</v>
      </c>
      <c r="G17" s="25">
        <v>115085548</v>
      </c>
      <c r="H17" s="26">
        <v>101975445</v>
      </c>
      <c r="I17" s="24">
        <v>122119660</v>
      </c>
      <c r="J17" s="6">
        <v>122898213</v>
      </c>
      <c r="K17" s="25">
        <v>125212191</v>
      </c>
    </row>
    <row r="18" spans="1:11" ht="13.5">
      <c r="A18" s="33" t="s">
        <v>26</v>
      </c>
      <c r="B18" s="34">
        <f>SUM(B11:B17)</f>
        <v>414056191</v>
      </c>
      <c r="C18" s="35">
        <f aca="true" t="shared" si="1" ref="C18:K18">SUM(C11:C17)</f>
        <v>436629386</v>
      </c>
      <c r="D18" s="36">
        <f t="shared" si="1"/>
        <v>437485204</v>
      </c>
      <c r="E18" s="34">
        <f t="shared" si="1"/>
        <v>519974318</v>
      </c>
      <c r="F18" s="35">
        <f t="shared" si="1"/>
        <v>523947933</v>
      </c>
      <c r="G18" s="37">
        <f t="shared" si="1"/>
        <v>523947933</v>
      </c>
      <c r="H18" s="38">
        <f t="shared" si="1"/>
        <v>494345938</v>
      </c>
      <c r="I18" s="34">
        <f t="shared" si="1"/>
        <v>538479576</v>
      </c>
      <c r="J18" s="35">
        <f t="shared" si="1"/>
        <v>552793159</v>
      </c>
      <c r="K18" s="37">
        <f t="shared" si="1"/>
        <v>574021038</v>
      </c>
    </row>
    <row r="19" spans="1:11" ht="13.5">
      <c r="A19" s="33" t="s">
        <v>27</v>
      </c>
      <c r="B19" s="39">
        <f>+B10-B18</f>
        <v>-179669590</v>
      </c>
      <c r="C19" s="40">
        <f aca="true" t="shared" si="2" ref="C19:K19">+C10-C18</f>
        <v>-54470837</v>
      </c>
      <c r="D19" s="41">
        <f t="shared" si="2"/>
        <v>81813583</v>
      </c>
      <c r="E19" s="39">
        <f t="shared" si="2"/>
        <v>76715678</v>
      </c>
      <c r="F19" s="40">
        <f t="shared" si="2"/>
        <v>-27067434</v>
      </c>
      <c r="G19" s="42">
        <f t="shared" si="2"/>
        <v>-27067434</v>
      </c>
      <c r="H19" s="43">
        <f t="shared" si="2"/>
        <v>-36621871</v>
      </c>
      <c r="I19" s="39">
        <f t="shared" si="2"/>
        <v>21907579</v>
      </c>
      <c r="J19" s="40">
        <f t="shared" si="2"/>
        <v>32805233</v>
      </c>
      <c r="K19" s="42">
        <f t="shared" si="2"/>
        <v>37837593</v>
      </c>
    </row>
    <row r="20" spans="1:11" ht="25.5">
      <c r="A20" s="44" t="s">
        <v>28</v>
      </c>
      <c r="B20" s="45">
        <v>53466867</v>
      </c>
      <c r="C20" s="46">
        <v>34430886</v>
      </c>
      <c r="D20" s="47">
        <v>41314561</v>
      </c>
      <c r="E20" s="45">
        <v>69303000</v>
      </c>
      <c r="F20" s="46">
        <v>49003000</v>
      </c>
      <c r="G20" s="48">
        <v>49003000</v>
      </c>
      <c r="H20" s="49">
        <v>60462239</v>
      </c>
      <c r="I20" s="45">
        <v>45401000</v>
      </c>
      <c r="J20" s="46">
        <v>73908000</v>
      </c>
      <c r="K20" s="48">
        <v>92412000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-126202723</v>
      </c>
      <c r="C22" s="58">
        <f aca="true" t="shared" si="3" ref="C22:K22">SUM(C19:C21)</f>
        <v>-20039951</v>
      </c>
      <c r="D22" s="59">
        <f t="shared" si="3"/>
        <v>123128144</v>
      </c>
      <c r="E22" s="57">
        <f t="shared" si="3"/>
        <v>146018678</v>
      </c>
      <c r="F22" s="58">
        <f t="shared" si="3"/>
        <v>21935566</v>
      </c>
      <c r="G22" s="60">
        <f t="shared" si="3"/>
        <v>21935566</v>
      </c>
      <c r="H22" s="61">
        <f t="shared" si="3"/>
        <v>23840368</v>
      </c>
      <c r="I22" s="57">
        <f t="shared" si="3"/>
        <v>67308579</v>
      </c>
      <c r="J22" s="58">
        <f t="shared" si="3"/>
        <v>106713233</v>
      </c>
      <c r="K22" s="60">
        <f t="shared" si="3"/>
        <v>130249593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-126202723</v>
      </c>
      <c r="C24" s="40">
        <f aca="true" t="shared" si="4" ref="C24:K24">SUM(C22:C23)</f>
        <v>-20039951</v>
      </c>
      <c r="D24" s="41">
        <f t="shared" si="4"/>
        <v>123128144</v>
      </c>
      <c r="E24" s="39">
        <f t="shared" si="4"/>
        <v>146018678</v>
      </c>
      <c r="F24" s="40">
        <f t="shared" si="4"/>
        <v>21935566</v>
      </c>
      <c r="G24" s="42">
        <f t="shared" si="4"/>
        <v>21935566</v>
      </c>
      <c r="H24" s="43">
        <f t="shared" si="4"/>
        <v>23840368</v>
      </c>
      <c r="I24" s="39">
        <f t="shared" si="4"/>
        <v>67308579</v>
      </c>
      <c r="J24" s="40">
        <f t="shared" si="4"/>
        <v>106713233</v>
      </c>
      <c r="K24" s="42">
        <f t="shared" si="4"/>
        <v>130249593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17321869</v>
      </c>
      <c r="C27" s="7">
        <v>816126</v>
      </c>
      <c r="D27" s="69">
        <v>75390704</v>
      </c>
      <c r="E27" s="70">
        <v>69303000</v>
      </c>
      <c r="F27" s="7">
        <v>31303000</v>
      </c>
      <c r="G27" s="71">
        <v>31303000</v>
      </c>
      <c r="H27" s="72">
        <v>62398841</v>
      </c>
      <c r="I27" s="70">
        <v>67286987</v>
      </c>
      <c r="J27" s="7">
        <v>81629000</v>
      </c>
      <c r="K27" s="71">
        <v>97869500</v>
      </c>
    </row>
    <row r="28" spans="1:11" ht="13.5">
      <c r="A28" s="73" t="s">
        <v>33</v>
      </c>
      <c r="B28" s="6">
        <v>7209696</v>
      </c>
      <c r="C28" s="6">
        <v>153825</v>
      </c>
      <c r="D28" s="23">
        <v>31538652</v>
      </c>
      <c r="E28" s="24">
        <v>49803000</v>
      </c>
      <c r="F28" s="6">
        <v>31303000</v>
      </c>
      <c r="G28" s="25">
        <v>31303000</v>
      </c>
      <c r="H28" s="26">
        <v>0</v>
      </c>
      <c r="I28" s="24">
        <v>45401000</v>
      </c>
      <c r="J28" s="6">
        <v>73908000</v>
      </c>
      <c r="K28" s="25">
        <v>92412000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21885987</v>
      </c>
      <c r="J31" s="6">
        <v>7721000</v>
      </c>
      <c r="K31" s="25">
        <v>5457500</v>
      </c>
    </row>
    <row r="32" spans="1:11" ht="13.5">
      <c r="A32" s="33" t="s">
        <v>36</v>
      </c>
      <c r="B32" s="7">
        <f>SUM(B28:B31)</f>
        <v>7209696</v>
      </c>
      <c r="C32" s="7">
        <f aca="true" t="shared" si="5" ref="C32:K32">SUM(C28:C31)</f>
        <v>153825</v>
      </c>
      <c r="D32" s="69">
        <f t="shared" si="5"/>
        <v>31538652</v>
      </c>
      <c r="E32" s="70">
        <f t="shared" si="5"/>
        <v>49803000</v>
      </c>
      <c r="F32" s="7">
        <f t="shared" si="5"/>
        <v>31303000</v>
      </c>
      <c r="G32" s="71">
        <f t="shared" si="5"/>
        <v>31303000</v>
      </c>
      <c r="H32" s="72">
        <f t="shared" si="5"/>
        <v>0</v>
      </c>
      <c r="I32" s="70">
        <f t="shared" si="5"/>
        <v>67286987</v>
      </c>
      <c r="J32" s="7">
        <f t="shared" si="5"/>
        <v>81629000</v>
      </c>
      <c r="K32" s="71">
        <f t="shared" si="5"/>
        <v>97869500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132850257</v>
      </c>
      <c r="C35" s="6">
        <v>12356903664</v>
      </c>
      <c r="D35" s="23">
        <v>12438371380</v>
      </c>
      <c r="E35" s="24">
        <v>12003090853</v>
      </c>
      <c r="F35" s="6">
        <v>12369068372</v>
      </c>
      <c r="G35" s="25">
        <v>12369068372</v>
      </c>
      <c r="H35" s="26">
        <v>63552083</v>
      </c>
      <c r="I35" s="24">
        <v>12442737661</v>
      </c>
      <c r="J35" s="6">
        <v>12528212031</v>
      </c>
      <c r="K35" s="25">
        <v>12623691292</v>
      </c>
    </row>
    <row r="36" spans="1:11" ht="13.5">
      <c r="A36" s="22" t="s">
        <v>39</v>
      </c>
      <c r="B36" s="6">
        <v>1158439979</v>
      </c>
      <c r="C36" s="6">
        <v>1343505027</v>
      </c>
      <c r="D36" s="23">
        <v>1475122079</v>
      </c>
      <c r="E36" s="24">
        <v>1351676970</v>
      </c>
      <c r="F36" s="6">
        <v>1544425071</v>
      </c>
      <c r="G36" s="25">
        <v>1544425071</v>
      </c>
      <c r="H36" s="26">
        <v>18678270</v>
      </c>
      <c r="I36" s="24">
        <v>1584766201</v>
      </c>
      <c r="J36" s="6">
        <v>1614530301</v>
      </c>
      <c r="K36" s="25">
        <v>1658200980</v>
      </c>
    </row>
    <row r="37" spans="1:11" ht="13.5">
      <c r="A37" s="22" t="s">
        <v>40</v>
      </c>
      <c r="B37" s="6">
        <v>485634044</v>
      </c>
      <c r="C37" s="6">
        <v>12639862728</v>
      </c>
      <c r="D37" s="23">
        <v>12676093703</v>
      </c>
      <c r="E37" s="24">
        <v>12819156692</v>
      </c>
      <c r="F37" s="6">
        <v>12676093691</v>
      </c>
      <c r="G37" s="25">
        <v>12676093691</v>
      </c>
      <c r="H37" s="26">
        <v>58489722</v>
      </c>
      <c r="I37" s="24">
        <v>12645722577</v>
      </c>
      <c r="J37" s="6">
        <v>12645722577</v>
      </c>
      <c r="K37" s="25">
        <v>12645722577</v>
      </c>
    </row>
    <row r="38" spans="1:11" ht="13.5">
      <c r="A38" s="22" t="s">
        <v>41</v>
      </c>
      <c r="B38" s="6">
        <v>68556331</v>
      </c>
      <c r="C38" s="6">
        <v>61388739</v>
      </c>
      <c r="D38" s="23">
        <v>47338409</v>
      </c>
      <c r="E38" s="24">
        <v>61388736</v>
      </c>
      <c r="F38" s="6">
        <v>47338409</v>
      </c>
      <c r="G38" s="25">
        <v>47338409</v>
      </c>
      <c r="H38" s="26">
        <v>0</v>
      </c>
      <c r="I38" s="24">
        <v>44638980</v>
      </c>
      <c r="J38" s="6">
        <v>45495685</v>
      </c>
      <c r="K38" s="25">
        <v>46390085</v>
      </c>
    </row>
    <row r="39" spans="1:11" ht="13.5">
      <c r="A39" s="22" t="s">
        <v>42</v>
      </c>
      <c r="B39" s="6">
        <v>863302584</v>
      </c>
      <c r="C39" s="6">
        <v>1019197165</v>
      </c>
      <c r="D39" s="23">
        <v>1066933188</v>
      </c>
      <c r="E39" s="24">
        <v>328203699</v>
      </c>
      <c r="F39" s="6">
        <v>1190061343</v>
      </c>
      <c r="G39" s="25">
        <v>1190061343</v>
      </c>
      <c r="H39" s="26">
        <v>-99785</v>
      </c>
      <c r="I39" s="24">
        <v>1269833726</v>
      </c>
      <c r="J39" s="6">
        <v>1344810837</v>
      </c>
      <c r="K39" s="25">
        <v>1459530017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622439496</v>
      </c>
      <c r="F42" s="6">
        <v>0</v>
      </c>
      <c r="G42" s="25">
        <v>0</v>
      </c>
      <c r="H42" s="26">
        <v>0</v>
      </c>
      <c r="I42" s="24">
        <v>81396362</v>
      </c>
      <c r="J42" s="6">
        <v>117056556</v>
      </c>
      <c r="K42" s="25">
        <v>141099890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-49803000</v>
      </c>
      <c r="F43" s="6">
        <v>0</v>
      </c>
      <c r="G43" s="25">
        <v>0</v>
      </c>
      <c r="H43" s="26">
        <v>0</v>
      </c>
      <c r="I43" s="24">
        <v>-67286987</v>
      </c>
      <c r="J43" s="6">
        <v>-81629000</v>
      </c>
      <c r="K43" s="25">
        <v>-97869500</v>
      </c>
    </row>
    <row r="44" spans="1:11" ht="13.5">
      <c r="A44" s="22" t="s">
        <v>46</v>
      </c>
      <c r="B44" s="6">
        <v>6403762</v>
      </c>
      <c r="C44" s="6">
        <v>-395355</v>
      </c>
      <c r="D44" s="23">
        <v>-50702</v>
      </c>
      <c r="E44" s="24">
        <v>1196</v>
      </c>
      <c r="F44" s="6">
        <v>-1196</v>
      </c>
      <c r="G44" s="25">
        <v>-1196</v>
      </c>
      <c r="H44" s="26">
        <v>-89697</v>
      </c>
      <c r="I44" s="24">
        <v>2</v>
      </c>
      <c r="J44" s="6">
        <v>0</v>
      </c>
      <c r="K44" s="25">
        <v>0</v>
      </c>
    </row>
    <row r="45" spans="1:11" ht="13.5">
      <c r="A45" s="33" t="s">
        <v>47</v>
      </c>
      <c r="B45" s="7">
        <v>52066541</v>
      </c>
      <c r="C45" s="7">
        <v>10635595</v>
      </c>
      <c r="D45" s="69">
        <v>-39363261</v>
      </c>
      <c r="E45" s="70">
        <v>594111466</v>
      </c>
      <c r="F45" s="7">
        <v>35394388</v>
      </c>
      <c r="G45" s="71">
        <v>35394388</v>
      </c>
      <c r="H45" s="72">
        <v>7786</v>
      </c>
      <c r="I45" s="70">
        <v>-10955577</v>
      </c>
      <c r="J45" s="7">
        <v>-16080574</v>
      </c>
      <c r="K45" s="71">
        <v>25099414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1572942</v>
      </c>
      <c r="C48" s="6">
        <v>11030950</v>
      </c>
      <c r="D48" s="23">
        <v>35395584</v>
      </c>
      <c r="E48" s="24">
        <v>165672841</v>
      </c>
      <c r="F48" s="6">
        <v>-33907416</v>
      </c>
      <c r="G48" s="25">
        <v>-33907416</v>
      </c>
      <c r="H48" s="26">
        <v>-6205026</v>
      </c>
      <c r="I48" s="24">
        <v>-51508130</v>
      </c>
      <c r="J48" s="6">
        <v>-18130976</v>
      </c>
      <c r="K48" s="25">
        <v>22958791</v>
      </c>
    </row>
    <row r="49" spans="1:11" ht="13.5">
      <c r="A49" s="22" t="s">
        <v>50</v>
      </c>
      <c r="B49" s="6">
        <f>+B75</f>
        <v>480604988</v>
      </c>
      <c r="C49" s="6">
        <f aca="true" t="shared" si="6" ref="C49:K49">+C75</f>
        <v>36949470394</v>
      </c>
      <c r="D49" s="23">
        <f t="shared" si="6"/>
        <v>37043828042</v>
      </c>
      <c r="E49" s="24">
        <f t="shared" si="6"/>
        <v>24782234991.23333</v>
      </c>
      <c r="F49" s="6">
        <f t="shared" si="6"/>
        <v>37065118150</v>
      </c>
      <c r="G49" s="25">
        <f t="shared" si="6"/>
        <v>37065118150</v>
      </c>
      <c r="H49" s="26">
        <f t="shared" si="6"/>
        <v>115820305</v>
      </c>
      <c r="I49" s="24">
        <f t="shared" si="6"/>
        <v>25954863162.037136</v>
      </c>
      <c r="J49" s="6">
        <f t="shared" si="6"/>
        <v>25908545238.10678</v>
      </c>
      <c r="K49" s="25">
        <f t="shared" si="6"/>
        <v>25860205143.253906</v>
      </c>
    </row>
    <row r="50" spans="1:11" ht="13.5">
      <c r="A50" s="33" t="s">
        <v>51</v>
      </c>
      <c r="B50" s="7">
        <f>+B48-B49</f>
        <v>-479032046</v>
      </c>
      <c r="C50" s="7">
        <f aca="true" t="shared" si="7" ref="C50:K50">+C48-C49</f>
        <v>-36938439444</v>
      </c>
      <c r="D50" s="69">
        <f t="shared" si="7"/>
        <v>-37008432458</v>
      </c>
      <c r="E50" s="70">
        <f t="shared" si="7"/>
        <v>-24616562150.23333</v>
      </c>
      <c r="F50" s="7">
        <f t="shared" si="7"/>
        <v>-37099025566</v>
      </c>
      <c r="G50" s="71">
        <f t="shared" si="7"/>
        <v>-37099025566</v>
      </c>
      <c r="H50" s="72">
        <f t="shared" si="7"/>
        <v>-122025331</v>
      </c>
      <c r="I50" s="70">
        <f t="shared" si="7"/>
        <v>-26006371292.037136</v>
      </c>
      <c r="J50" s="7">
        <f t="shared" si="7"/>
        <v>-25926676214.10678</v>
      </c>
      <c r="K50" s="71">
        <f t="shared" si="7"/>
        <v>-25837246352.253906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1043999422</v>
      </c>
      <c r="C53" s="6">
        <v>1213592332</v>
      </c>
      <c r="D53" s="23">
        <v>1409871725</v>
      </c>
      <c r="E53" s="24">
        <v>1154753258</v>
      </c>
      <c r="F53" s="6">
        <v>1444299256</v>
      </c>
      <c r="G53" s="25">
        <v>1444299256</v>
      </c>
      <c r="H53" s="26">
        <v>-33137254</v>
      </c>
      <c r="I53" s="24">
        <v>1442138655</v>
      </c>
      <c r="J53" s="6">
        <v>1397994755</v>
      </c>
      <c r="K53" s="25">
        <v>1349253434</v>
      </c>
    </row>
    <row r="54" spans="1:11" ht="13.5">
      <c r="A54" s="22" t="s">
        <v>54</v>
      </c>
      <c r="B54" s="6">
        <v>0</v>
      </c>
      <c r="C54" s="6">
        <v>45417988</v>
      </c>
      <c r="D54" s="23">
        <v>52266640</v>
      </c>
      <c r="E54" s="24">
        <v>44768720</v>
      </c>
      <c r="F54" s="6">
        <v>47695149</v>
      </c>
      <c r="G54" s="25">
        <v>47695149</v>
      </c>
      <c r="H54" s="26">
        <v>43720571</v>
      </c>
      <c r="I54" s="24">
        <v>49631484</v>
      </c>
      <c r="J54" s="6">
        <v>51864900</v>
      </c>
      <c r="K54" s="25">
        <v>54198821</v>
      </c>
    </row>
    <row r="55" spans="1:11" ht="13.5">
      <c r="A55" s="22" t="s">
        <v>55</v>
      </c>
      <c r="B55" s="6">
        <v>212458</v>
      </c>
      <c r="C55" s="6">
        <v>786761</v>
      </c>
      <c r="D55" s="23">
        <v>106900274</v>
      </c>
      <c r="E55" s="24">
        <v>16303000</v>
      </c>
      <c r="F55" s="6">
        <v>16303000</v>
      </c>
      <c r="G55" s="25">
        <v>16303000</v>
      </c>
      <c r="H55" s="26">
        <v>33763614</v>
      </c>
      <c r="I55" s="24">
        <v>38542365</v>
      </c>
      <c r="J55" s="6">
        <v>59649000</v>
      </c>
      <c r="K55" s="25">
        <v>76012000</v>
      </c>
    </row>
    <row r="56" spans="1:11" ht="13.5">
      <c r="A56" s="22" t="s">
        <v>56</v>
      </c>
      <c r="B56" s="6">
        <v>11360230</v>
      </c>
      <c r="C56" s="6">
        <v>7793467</v>
      </c>
      <c r="D56" s="23">
        <v>-2483354</v>
      </c>
      <c r="E56" s="24">
        <v>10843577</v>
      </c>
      <c r="F56" s="6">
        <v>9889887</v>
      </c>
      <c r="G56" s="25">
        <v>9889887</v>
      </c>
      <c r="H56" s="26">
        <v>9421449</v>
      </c>
      <c r="I56" s="24">
        <v>27605100</v>
      </c>
      <c r="J56" s="6">
        <v>27926137</v>
      </c>
      <c r="K56" s="25">
        <v>29154919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454414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1.0530173438715031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0.8892885610782821</v>
      </c>
      <c r="J70" s="5">
        <f t="shared" si="8"/>
        <v>0.8892876416803176</v>
      </c>
      <c r="K70" s="5">
        <f t="shared" si="8"/>
        <v>0.8892854345917107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532354543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427632860</v>
      </c>
      <c r="J71" s="2">
        <f t="shared" si="9"/>
        <v>445589275</v>
      </c>
      <c r="K71" s="2">
        <f t="shared" si="9"/>
        <v>465194053</v>
      </c>
    </row>
    <row r="72" spans="1:11" ht="12.75" hidden="1">
      <c r="A72" s="1" t="s">
        <v>113</v>
      </c>
      <c r="B72" s="2">
        <f>+B77</f>
        <v>188931841</v>
      </c>
      <c r="C72" s="2">
        <f aca="true" t="shared" si="10" ref="C72:K72">+C77</f>
        <v>344652967</v>
      </c>
      <c r="D72" s="2">
        <f t="shared" si="10"/>
        <v>346916531</v>
      </c>
      <c r="E72" s="2">
        <f t="shared" si="10"/>
        <v>505551543</v>
      </c>
      <c r="F72" s="2">
        <f t="shared" si="10"/>
        <v>408496368</v>
      </c>
      <c r="G72" s="2">
        <f t="shared" si="10"/>
        <v>408496368</v>
      </c>
      <c r="H72" s="2">
        <f t="shared" si="10"/>
        <v>369489739</v>
      </c>
      <c r="I72" s="2">
        <f t="shared" si="10"/>
        <v>480870753</v>
      </c>
      <c r="J72" s="2">
        <f t="shared" si="10"/>
        <v>501063159</v>
      </c>
      <c r="K72" s="2">
        <f t="shared" si="10"/>
        <v>523109943</v>
      </c>
    </row>
    <row r="73" spans="1:11" ht="12.75" hidden="1">
      <c r="A73" s="1" t="s">
        <v>114</v>
      </c>
      <c r="B73" s="2">
        <f>+B74</f>
        <v>10289559205.5</v>
      </c>
      <c r="C73" s="2">
        <f aca="true" t="shared" si="11" ref="C73:K73">+(C78+C80+C81+C82)-(B78+B80+B81+B82)</f>
        <v>12213533263</v>
      </c>
      <c r="D73" s="2">
        <f t="shared" si="11"/>
        <v>57853578</v>
      </c>
      <c r="E73" s="2">
        <f t="shared" si="11"/>
        <v>-553981762</v>
      </c>
      <c r="F73" s="2">
        <f>+(F78+F80+F81+F82)-(D78+D80+D81+D82)</f>
        <v>-8</v>
      </c>
      <c r="G73" s="2">
        <f>+(G78+G80+G81+G82)-(D78+D80+D81+D82)</f>
        <v>-8</v>
      </c>
      <c r="H73" s="2">
        <f>+(H78+H80+H81+H82)-(D78+D80+D81+D82)</f>
        <v>-12332990811</v>
      </c>
      <c r="I73" s="2">
        <f>+(I78+I80+I81+I82)-(E78+E80+E81+E82)</f>
        <v>645251756</v>
      </c>
      <c r="J73" s="2">
        <f t="shared" si="11"/>
        <v>52097216</v>
      </c>
      <c r="K73" s="2">
        <f t="shared" si="11"/>
        <v>54389493</v>
      </c>
    </row>
    <row r="74" spans="1:11" ht="12.75" hidden="1">
      <c r="A74" s="1" t="s">
        <v>115</v>
      </c>
      <c r="B74" s="2">
        <f>+TREND(C74:E74)</f>
        <v>10289559205.5</v>
      </c>
      <c r="C74" s="2">
        <f>+C73</f>
        <v>12213533263</v>
      </c>
      <c r="D74" s="2">
        <f aca="true" t="shared" si="12" ref="D74:K74">+D73</f>
        <v>57853578</v>
      </c>
      <c r="E74" s="2">
        <f t="shared" si="12"/>
        <v>-553981762</v>
      </c>
      <c r="F74" s="2">
        <f t="shared" si="12"/>
        <v>-8</v>
      </c>
      <c r="G74" s="2">
        <f t="shared" si="12"/>
        <v>-8</v>
      </c>
      <c r="H74" s="2">
        <f t="shared" si="12"/>
        <v>-12332990811</v>
      </c>
      <c r="I74" s="2">
        <f t="shared" si="12"/>
        <v>645251756</v>
      </c>
      <c r="J74" s="2">
        <f t="shared" si="12"/>
        <v>52097216</v>
      </c>
      <c r="K74" s="2">
        <f t="shared" si="12"/>
        <v>54389493</v>
      </c>
    </row>
    <row r="75" spans="1:11" ht="12.75" hidden="1">
      <c r="A75" s="1" t="s">
        <v>116</v>
      </c>
      <c r="B75" s="2">
        <f>+B84-(((B80+B81+B78)*B70)-B79)</f>
        <v>480604988</v>
      </c>
      <c r="C75" s="2">
        <f aca="true" t="shared" si="13" ref="C75:K75">+C84-(((C80+C81+C78)*C70)-C79)</f>
        <v>36949470394</v>
      </c>
      <c r="D75" s="2">
        <f t="shared" si="13"/>
        <v>37043828042</v>
      </c>
      <c r="E75" s="2">
        <f t="shared" si="13"/>
        <v>24782234991.23333</v>
      </c>
      <c r="F75" s="2">
        <f t="shared" si="13"/>
        <v>37065118150</v>
      </c>
      <c r="G75" s="2">
        <f t="shared" si="13"/>
        <v>37065118150</v>
      </c>
      <c r="H75" s="2">
        <f t="shared" si="13"/>
        <v>115820305</v>
      </c>
      <c r="I75" s="2">
        <f t="shared" si="13"/>
        <v>25954863162.037136</v>
      </c>
      <c r="J75" s="2">
        <f t="shared" si="13"/>
        <v>25908545238.10678</v>
      </c>
      <c r="K75" s="2">
        <f t="shared" si="13"/>
        <v>25860205143.253906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188931841</v>
      </c>
      <c r="C77" s="3">
        <v>344652967</v>
      </c>
      <c r="D77" s="3">
        <v>346916531</v>
      </c>
      <c r="E77" s="3">
        <v>505551543</v>
      </c>
      <c r="F77" s="3">
        <v>408496368</v>
      </c>
      <c r="G77" s="3">
        <v>408496368</v>
      </c>
      <c r="H77" s="3">
        <v>369489739</v>
      </c>
      <c r="I77" s="3">
        <v>480870753</v>
      </c>
      <c r="J77" s="3">
        <v>501063159</v>
      </c>
      <c r="K77" s="3">
        <v>523109943</v>
      </c>
    </row>
    <row r="78" spans="1:11" ht="12.75" hidden="1">
      <c r="A78" s="1" t="s">
        <v>66</v>
      </c>
      <c r="B78" s="3">
        <v>49882</v>
      </c>
      <c r="C78" s="3">
        <v>35307</v>
      </c>
      <c r="D78" s="3">
        <v>35307</v>
      </c>
      <c r="E78" s="3">
        <v>35306</v>
      </c>
      <c r="F78" s="3">
        <v>35306</v>
      </c>
      <c r="G78" s="3">
        <v>35306</v>
      </c>
      <c r="H78" s="3">
        <v>0</v>
      </c>
      <c r="I78" s="3">
        <v>35306</v>
      </c>
      <c r="J78" s="3">
        <v>35306</v>
      </c>
      <c r="K78" s="3">
        <v>35306</v>
      </c>
    </row>
    <row r="79" spans="1:11" ht="12.75" hidden="1">
      <c r="A79" s="1" t="s">
        <v>67</v>
      </c>
      <c r="B79" s="3">
        <v>410956909</v>
      </c>
      <c r="C79" s="3">
        <v>12555313623</v>
      </c>
      <c r="D79" s="3">
        <v>12576653654</v>
      </c>
      <c r="E79" s="3">
        <v>12719504098</v>
      </c>
      <c r="F79" s="3">
        <v>12576653642</v>
      </c>
      <c r="G79" s="3">
        <v>12576653642</v>
      </c>
      <c r="H79" s="3">
        <v>58400025</v>
      </c>
      <c r="I79" s="3">
        <v>12576653643</v>
      </c>
      <c r="J79" s="3">
        <v>12576653643</v>
      </c>
      <c r="K79" s="3">
        <v>12576653643</v>
      </c>
    </row>
    <row r="80" spans="1:11" ht="12.75" hidden="1">
      <c r="A80" s="1" t="s">
        <v>68</v>
      </c>
      <c r="B80" s="3">
        <v>64382724</v>
      </c>
      <c r="C80" s="3">
        <v>208066933</v>
      </c>
      <c r="D80" s="3">
        <v>241983656</v>
      </c>
      <c r="E80" s="3">
        <v>-297254266</v>
      </c>
      <c r="F80" s="3">
        <v>241983653</v>
      </c>
      <c r="G80" s="3">
        <v>241983653</v>
      </c>
      <c r="H80" s="3">
        <v>17116816</v>
      </c>
      <c r="I80" s="3">
        <v>333253654</v>
      </c>
      <c r="J80" s="3">
        <v>385350870</v>
      </c>
      <c r="K80" s="3">
        <v>439740363</v>
      </c>
    </row>
    <row r="81" spans="1:11" ht="12.75" hidden="1">
      <c r="A81" s="1" t="s">
        <v>69</v>
      </c>
      <c r="B81" s="3">
        <v>66329988</v>
      </c>
      <c r="C81" s="3">
        <v>12136193617</v>
      </c>
      <c r="D81" s="3">
        <v>12160130472</v>
      </c>
      <c r="E81" s="3">
        <v>12145386633</v>
      </c>
      <c r="F81" s="3">
        <v>12160130468</v>
      </c>
      <c r="G81" s="3">
        <v>12160130468</v>
      </c>
      <c r="H81" s="3">
        <v>52041808</v>
      </c>
      <c r="I81" s="3">
        <v>12160130469</v>
      </c>
      <c r="J81" s="3">
        <v>12160130469</v>
      </c>
      <c r="K81" s="3">
        <v>12160130469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532354543</v>
      </c>
      <c r="F83" s="3">
        <v>0</v>
      </c>
      <c r="G83" s="3">
        <v>0</v>
      </c>
      <c r="H83" s="3">
        <v>0</v>
      </c>
      <c r="I83" s="3">
        <v>427632860</v>
      </c>
      <c r="J83" s="3">
        <v>445589275</v>
      </c>
      <c r="K83" s="3">
        <v>465194053</v>
      </c>
    </row>
    <row r="84" spans="1:11" ht="12.75" hidden="1">
      <c r="A84" s="1" t="s">
        <v>72</v>
      </c>
      <c r="B84" s="3">
        <v>69648079</v>
      </c>
      <c r="C84" s="3">
        <v>24394156771</v>
      </c>
      <c r="D84" s="3">
        <v>24467174388</v>
      </c>
      <c r="E84" s="3">
        <v>24539056946</v>
      </c>
      <c r="F84" s="3">
        <v>24488464508</v>
      </c>
      <c r="G84" s="3">
        <v>24488464508</v>
      </c>
      <c r="H84" s="3">
        <v>57420280</v>
      </c>
      <c r="I84" s="3">
        <v>24488464506</v>
      </c>
      <c r="J84" s="3">
        <v>24488464506</v>
      </c>
      <c r="K84" s="3">
        <v>24488464506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1359757</v>
      </c>
      <c r="C7" s="6">
        <v>877689</v>
      </c>
      <c r="D7" s="23">
        <v>1363630</v>
      </c>
      <c r="E7" s="24">
        <v>1120353</v>
      </c>
      <c r="F7" s="6">
        <v>1120353</v>
      </c>
      <c r="G7" s="25">
        <v>1120353</v>
      </c>
      <c r="H7" s="26">
        <v>1145268</v>
      </c>
      <c r="I7" s="24">
        <v>1461810</v>
      </c>
      <c r="J7" s="6">
        <v>1550981</v>
      </c>
      <c r="K7" s="25">
        <v>1648693</v>
      </c>
    </row>
    <row r="8" spans="1:11" ht="13.5">
      <c r="A8" s="22" t="s">
        <v>20</v>
      </c>
      <c r="B8" s="6">
        <v>80537293</v>
      </c>
      <c r="C8" s="6">
        <v>97744872</v>
      </c>
      <c r="D8" s="23">
        <v>100941282</v>
      </c>
      <c r="E8" s="24">
        <v>101883000</v>
      </c>
      <c r="F8" s="6">
        <v>107469407</v>
      </c>
      <c r="G8" s="25">
        <v>107469407</v>
      </c>
      <c r="H8" s="26">
        <v>105133748</v>
      </c>
      <c r="I8" s="24">
        <v>105578000</v>
      </c>
      <c r="J8" s="6">
        <v>107680999</v>
      </c>
      <c r="K8" s="25">
        <v>108673000</v>
      </c>
    </row>
    <row r="9" spans="1:11" ht="13.5">
      <c r="A9" s="22" t="s">
        <v>21</v>
      </c>
      <c r="B9" s="6">
        <v>2788958</v>
      </c>
      <c r="C9" s="6">
        <v>7484083</v>
      </c>
      <c r="D9" s="23">
        <v>4266360</v>
      </c>
      <c r="E9" s="24">
        <v>4091854</v>
      </c>
      <c r="F9" s="6">
        <v>4091854</v>
      </c>
      <c r="G9" s="25">
        <v>4091854</v>
      </c>
      <c r="H9" s="26">
        <v>2900013</v>
      </c>
      <c r="I9" s="24">
        <v>3811972</v>
      </c>
      <c r="J9" s="6">
        <v>4028588</v>
      </c>
      <c r="K9" s="25">
        <v>4273924</v>
      </c>
    </row>
    <row r="10" spans="1:11" ht="25.5">
      <c r="A10" s="27" t="s">
        <v>105</v>
      </c>
      <c r="B10" s="28">
        <f>SUM(B5:B9)</f>
        <v>84686008</v>
      </c>
      <c r="C10" s="29">
        <f aca="true" t="shared" si="0" ref="C10:K10">SUM(C5:C9)</f>
        <v>106106644</v>
      </c>
      <c r="D10" s="30">
        <f t="shared" si="0"/>
        <v>106571272</v>
      </c>
      <c r="E10" s="28">
        <f t="shared" si="0"/>
        <v>107095207</v>
      </c>
      <c r="F10" s="29">
        <f t="shared" si="0"/>
        <v>112681614</v>
      </c>
      <c r="G10" s="31">
        <f t="shared" si="0"/>
        <v>112681614</v>
      </c>
      <c r="H10" s="32">
        <f t="shared" si="0"/>
        <v>109179029</v>
      </c>
      <c r="I10" s="28">
        <f t="shared" si="0"/>
        <v>110851782</v>
      </c>
      <c r="J10" s="29">
        <f t="shared" si="0"/>
        <v>113260568</v>
      </c>
      <c r="K10" s="31">
        <f t="shared" si="0"/>
        <v>114595617</v>
      </c>
    </row>
    <row r="11" spans="1:11" ht="13.5">
      <c r="A11" s="22" t="s">
        <v>22</v>
      </c>
      <c r="B11" s="6">
        <v>52445215</v>
      </c>
      <c r="C11" s="6">
        <v>56398066</v>
      </c>
      <c r="D11" s="23">
        <v>63989776</v>
      </c>
      <c r="E11" s="24">
        <v>71343476</v>
      </c>
      <c r="F11" s="6">
        <v>71571690</v>
      </c>
      <c r="G11" s="25">
        <v>71571690</v>
      </c>
      <c r="H11" s="26">
        <v>69152687</v>
      </c>
      <c r="I11" s="24">
        <v>72777920</v>
      </c>
      <c r="J11" s="6">
        <v>75834590</v>
      </c>
      <c r="K11" s="25">
        <v>79171306</v>
      </c>
    </row>
    <row r="12" spans="1:11" ht="13.5">
      <c r="A12" s="22" t="s">
        <v>23</v>
      </c>
      <c r="B12" s="6">
        <v>7471191</v>
      </c>
      <c r="C12" s="6">
        <v>4303489</v>
      </c>
      <c r="D12" s="23">
        <v>4864159</v>
      </c>
      <c r="E12" s="24">
        <v>4836950</v>
      </c>
      <c r="F12" s="6">
        <v>5081950</v>
      </c>
      <c r="G12" s="25">
        <v>5081950</v>
      </c>
      <c r="H12" s="26">
        <v>5145371</v>
      </c>
      <c r="I12" s="24">
        <v>5313938</v>
      </c>
      <c r="J12" s="6">
        <v>5803257</v>
      </c>
      <c r="K12" s="25">
        <v>6236106</v>
      </c>
    </row>
    <row r="13" spans="1:11" ht="13.5">
      <c r="A13" s="22" t="s">
        <v>106</v>
      </c>
      <c r="B13" s="6">
        <v>2333057</v>
      </c>
      <c r="C13" s="6">
        <v>3343378</v>
      </c>
      <c r="D13" s="23">
        <v>4079343</v>
      </c>
      <c r="E13" s="24">
        <v>3485883</v>
      </c>
      <c r="F13" s="6">
        <v>3485883</v>
      </c>
      <c r="G13" s="25">
        <v>3485883</v>
      </c>
      <c r="H13" s="26">
        <v>2487270</v>
      </c>
      <c r="I13" s="24">
        <v>3325027</v>
      </c>
      <c r="J13" s="6">
        <v>3964815</v>
      </c>
      <c r="K13" s="25">
        <v>4214598</v>
      </c>
    </row>
    <row r="14" spans="1:11" ht="13.5">
      <c r="A14" s="22" t="s">
        <v>24</v>
      </c>
      <c r="B14" s="6">
        <v>190785</v>
      </c>
      <c r="C14" s="6">
        <v>403016</v>
      </c>
      <c r="D14" s="23">
        <v>413775</v>
      </c>
      <c r="E14" s="24">
        <v>8000</v>
      </c>
      <c r="F14" s="6">
        <v>18000</v>
      </c>
      <c r="G14" s="25">
        <v>18000</v>
      </c>
      <c r="H14" s="26">
        <v>36640</v>
      </c>
      <c r="I14" s="24">
        <v>19296</v>
      </c>
      <c r="J14" s="6">
        <v>20473</v>
      </c>
      <c r="K14" s="25">
        <v>21763</v>
      </c>
    </row>
    <row r="15" spans="1:11" ht="13.5">
      <c r="A15" s="22" t="s">
        <v>107</v>
      </c>
      <c r="B15" s="6">
        <v>268877</v>
      </c>
      <c r="C15" s="6">
        <v>3404638</v>
      </c>
      <c r="D15" s="23">
        <v>1457635</v>
      </c>
      <c r="E15" s="24">
        <v>1691595</v>
      </c>
      <c r="F15" s="6">
        <v>1973532</v>
      </c>
      <c r="G15" s="25">
        <v>1973532</v>
      </c>
      <c r="H15" s="26">
        <v>1092058</v>
      </c>
      <c r="I15" s="24">
        <v>1116160</v>
      </c>
      <c r="J15" s="6">
        <v>674927</v>
      </c>
      <c r="K15" s="25">
        <v>708510</v>
      </c>
    </row>
    <row r="16" spans="1:11" ht="13.5">
      <c r="A16" s="22" t="s">
        <v>20</v>
      </c>
      <c r="B16" s="6">
        <v>0</v>
      </c>
      <c r="C16" s="6">
        <v>198948</v>
      </c>
      <c r="D16" s="23">
        <v>208498</v>
      </c>
      <c r="E16" s="24">
        <v>200000</v>
      </c>
      <c r="F16" s="6">
        <v>200000</v>
      </c>
      <c r="G16" s="25">
        <v>200000</v>
      </c>
      <c r="H16" s="26">
        <v>80540</v>
      </c>
      <c r="I16" s="24">
        <v>200000</v>
      </c>
      <c r="J16" s="6">
        <v>212200</v>
      </c>
      <c r="K16" s="25">
        <v>225569</v>
      </c>
    </row>
    <row r="17" spans="1:11" ht="13.5">
      <c r="A17" s="22" t="s">
        <v>25</v>
      </c>
      <c r="B17" s="6">
        <v>27399799</v>
      </c>
      <c r="C17" s="6">
        <v>31784700</v>
      </c>
      <c r="D17" s="23">
        <v>32639937</v>
      </c>
      <c r="E17" s="24">
        <v>24910833</v>
      </c>
      <c r="F17" s="6">
        <v>28962560</v>
      </c>
      <c r="G17" s="25">
        <v>28962560</v>
      </c>
      <c r="H17" s="26">
        <v>28932489</v>
      </c>
      <c r="I17" s="24">
        <v>27402977</v>
      </c>
      <c r="J17" s="6">
        <v>25794840</v>
      </c>
      <c r="K17" s="25">
        <v>22433508</v>
      </c>
    </row>
    <row r="18" spans="1:11" ht="13.5">
      <c r="A18" s="33" t="s">
        <v>26</v>
      </c>
      <c r="B18" s="34">
        <f>SUM(B11:B17)</f>
        <v>90108924</v>
      </c>
      <c r="C18" s="35">
        <f aca="true" t="shared" si="1" ref="C18:K18">SUM(C11:C17)</f>
        <v>99836235</v>
      </c>
      <c r="D18" s="36">
        <f t="shared" si="1"/>
        <v>107653123</v>
      </c>
      <c r="E18" s="34">
        <f t="shared" si="1"/>
        <v>106476737</v>
      </c>
      <c r="F18" s="35">
        <f t="shared" si="1"/>
        <v>111293615</v>
      </c>
      <c r="G18" s="37">
        <f t="shared" si="1"/>
        <v>111293615</v>
      </c>
      <c r="H18" s="38">
        <f t="shared" si="1"/>
        <v>106927055</v>
      </c>
      <c r="I18" s="34">
        <f t="shared" si="1"/>
        <v>110155318</v>
      </c>
      <c r="J18" s="35">
        <f t="shared" si="1"/>
        <v>112305102</v>
      </c>
      <c r="K18" s="37">
        <f t="shared" si="1"/>
        <v>113011360</v>
      </c>
    </row>
    <row r="19" spans="1:11" ht="13.5">
      <c r="A19" s="33" t="s">
        <v>27</v>
      </c>
      <c r="B19" s="39">
        <f>+B10-B18</f>
        <v>-5422916</v>
      </c>
      <c r="C19" s="40">
        <f aca="true" t="shared" si="2" ref="C19:K19">+C10-C18</f>
        <v>6270409</v>
      </c>
      <c r="D19" s="41">
        <f t="shared" si="2"/>
        <v>-1081851</v>
      </c>
      <c r="E19" s="39">
        <f t="shared" si="2"/>
        <v>618470</v>
      </c>
      <c r="F19" s="40">
        <f t="shared" si="2"/>
        <v>1387999</v>
      </c>
      <c r="G19" s="42">
        <f t="shared" si="2"/>
        <v>1387999</v>
      </c>
      <c r="H19" s="43">
        <f t="shared" si="2"/>
        <v>2251974</v>
      </c>
      <c r="I19" s="39">
        <f t="shared" si="2"/>
        <v>696464</v>
      </c>
      <c r="J19" s="40">
        <f t="shared" si="2"/>
        <v>955466</v>
      </c>
      <c r="K19" s="42">
        <f t="shared" si="2"/>
        <v>1584257</v>
      </c>
    </row>
    <row r="20" spans="1:11" ht="25.5">
      <c r="A20" s="44" t="s">
        <v>28</v>
      </c>
      <c r="B20" s="45">
        <v>0</v>
      </c>
      <c r="C20" s="46">
        <v>0</v>
      </c>
      <c r="D20" s="47">
        <v>0</v>
      </c>
      <c r="E20" s="45">
        <v>0</v>
      </c>
      <c r="F20" s="46">
        <v>0</v>
      </c>
      <c r="G20" s="48">
        <v>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108</v>
      </c>
      <c r="B21" s="51">
        <v>0</v>
      </c>
      <c r="C21" s="52">
        <v>345974</v>
      </c>
      <c r="D21" s="53">
        <v>0</v>
      </c>
      <c r="E21" s="51">
        <v>0</v>
      </c>
      <c r="F21" s="52">
        <v>1684860</v>
      </c>
      <c r="G21" s="54">
        <v>1684860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-5422916</v>
      </c>
      <c r="C22" s="58">
        <f aca="true" t="shared" si="3" ref="C22:K22">SUM(C19:C21)</f>
        <v>6616383</v>
      </c>
      <c r="D22" s="59">
        <f t="shared" si="3"/>
        <v>-1081851</v>
      </c>
      <c r="E22" s="57">
        <f t="shared" si="3"/>
        <v>618470</v>
      </c>
      <c r="F22" s="58">
        <f t="shared" si="3"/>
        <v>3072859</v>
      </c>
      <c r="G22" s="60">
        <f t="shared" si="3"/>
        <v>3072859</v>
      </c>
      <c r="H22" s="61">
        <f t="shared" si="3"/>
        <v>2251974</v>
      </c>
      <c r="I22" s="57">
        <f t="shared" si="3"/>
        <v>696464</v>
      </c>
      <c r="J22" s="58">
        <f t="shared" si="3"/>
        <v>955466</v>
      </c>
      <c r="K22" s="60">
        <f t="shared" si="3"/>
        <v>1584257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-5422916</v>
      </c>
      <c r="C24" s="40">
        <f aca="true" t="shared" si="4" ref="C24:K24">SUM(C22:C23)</f>
        <v>6616383</v>
      </c>
      <c r="D24" s="41">
        <f t="shared" si="4"/>
        <v>-1081851</v>
      </c>
      <c r="E24" s="39">
        <f t="shared" si="4"/>
        <v>618470</v>
      </c>
      <c r="F24" s="40">
        <f t="shared" si="4"/>
        <v>3072859</v>
      </c>
      <c r="G24" s="42">
        <f t="shared" si="4"/>
        <v>3072859</v>
      </c>
      <c r="H24" s="43">
        <f t="shared" si="4"/>
        <v>2251974</v>
      </c>
      <c r="I24" s="39">
        <f t="shared" si="4"/>
        <v>696464</v>
      </c>
      <c r="J24" s="40">
        <f t="shared" si="4"/>
        <v>955466</v>
      </c>
      <c r="K24" s="42">
        <f t="shared" si="4"/>
        <v>1584257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100213482</v>
      </c>
      <c r="C27" s="7">
        <v>3285961</v>
      </c>
      <c r="D27" s="69">
        <v>1883290</v>
      </c>
      <c r="E27" s="70">
        <v>618470</v>
      </c>
      <c r="F27" s="7">
        <v>1388000</v>
      </c>
      <c r="G27" s="71">
        <v>1388000</v>
      </c>
      <c r="H27" s="72">
        <v>1216158</v>
      </c>
      <c r="I27" s="70">
        <v>696464</v>
      </c>
      <c r="J27" s="7">
        <v>955464</v>
      </c>
      <c r="K27" s="71">
        <v>1584249</v>
      </c>
    </row>
    <row r="28" spans="1:11" ht="13.5">
      <c r="A28" s="73" t="s">
        <v>33</v>
      </c>
      <c r="B28" s="6">
        <v>0</v>
      </c>
      <c r="C28" s="6">
        <v>190900</v>
      </c>
      <c r="D28" s="23">
        <v>643784</v>
      </c>
      <c r="E28" s="24">
        <v>0</v>
      </c>
      <c r="F28" s="6">
        <v>20000</v>
      </c>
      <c r="G28" s="25">
        <v>20000</v>
      </c>
      <c r="H28" s="26">
        <v>0</v>
      </c>
      <c r="I28" s="24">
        <v>10000</v>
      </c>
      <c r="J28" s="6">
        <v>122648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100213482</v>
      </c>
      <c r="C31" s="6">
        <v>2385994</v>
      </c>
      <c r="D31" s="23">
        <v>1239506</v>
      </c>
      <c r="E31" s="24">
        <v>618470</v>
      </c>
      <c r="F31" s="6">
        <v>1368000</v>
      </c>
      <c r="G31" s="25">
        <v>1368000</v>
      </c>
      <c r="H31" s="26">
        <v>0</v>
      </c>
      <c r="I31" s="24">
        <v>686464</v>
      </c>
      <c r="J31" s="6">
        <v>832816</v>
      </c>
      <c r="K31" s="25">
        <v>1584249</v>
      </c>
    </row>
    <row r="32" spans="1:11" ht="13.5">
      <c r="A32" s="33" t="s">
        <v>36</v>
      </c>
      <c r="B32" s="7">
        <f>SUM(B28:B31)</f>
        <v>100213482</v>
      </c>
      <c r="C32" s="7">
        <f aca="true" t="shared" si="5" ref="C32:K32">SUM(C28:C31)</f>
        <v>2576894</v>
      </c>
      <c r="D32" s="69">
        <f t="shared" si="5"/>
        <v>1883290</v>
      </c>
      <c r="E32" s="70">
        <f t="shared" si="5"/>
        <v>618470</v>
      </c>
      <c r="F32" s="7">
        <f t="shared" si="5"/>
        <v>1388000</v>
      </c>
      <c r="G32" s="71">
        <f t="shared" si="5"/>
        <v>1388000</v>
      </c>
      <c r="H32" s="72">
        <f t="shared" si="5"/>
        <v>0</v>
      </c>
      <c r="I32" s="70">
        <f t="shared" si="5"/>
        <v>696464</v>
      </c>
      <c r="J32" s="7">
        <f t="shared" si="5"/>
        <v>955464</v>
      </c>
      <c r="K32" s="71">
        <f t="shared" si="5"/>
        <v>1584249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20971943</v>
      </c>
      <c r="C35" s="6">
        <v>23656696</v>
      </c>
      <c r="D35" s="23">
        <v>28020368</v>
      </c>
      <c r="E35" s="24">
        <v>26392979</v>
      </c>
      <c r="F35" s="6">
        <v>43046948</v>
      </c>
      <c r="G35" s="25">
        <v>43046948</v>
      </c>
      <c r="H35" s="26">
        <v>3339604</v>
      </c>
      <c r="I35" s="24">
        <v>26944630</v>
      </c>
      <c r="J35" s="6">
        <v>20228555</v>
      </c>
      <c r="K35" s="25">
        <v>23365916</v>
      </c>
    </row>
    <row r="36" spans="1:11" ht="13.5">
      <c r="A36" s="22" t="s">
        <v>39</v>
      </c>
      <c r="B36" s="6">
        <v>88254119</v>
      </c>
      <c r="C36" s="6">
        <v>85263274</v>
      </c>
      <c r="D36" s="23">
        <v>89655478</v>
      </c>
      <c r="E36" s="24">
        <v>85368616</v>
      </c>
      <c r="F36" s="6">
        <v>89740353</v>
      </c>
      <c r="G36" s="25">
        <v>89740353</v>
      </c>
      <c r="H36" s="26">
        <v>-1310640</v>
      </c>
      <c r="I36" s="24">
        <v>90365583</v>
      </c>
      <c r="J36" s="6">
        <v>93274658</v>
      </c>
      <c r="K36" s="25">
        <v>106074952</v>
      </c>
    </row>
    <row r="37" spans="1:11" ht="13.5">
      <c r="A37" s="22" t="s">
        <v>40</v>
      </c>
      <c r="B37" s="6">
        <v>13316947</v>
      </c>
      <c r="C37" s="6">
        <v>6722971</v>
      </c>
      <c r="D37" s="23">
        <v>6647680</v>
      </c>
      <c r="E37" s="24">
        <v>6758499</v>
      </c>
      <c r="F37" s="6">
        <v>-1960163</v>
      </c>
      <c r="G37" s="25">
        <v>-1960163</v>
      </c>
      <c r="H37" s="26">
        <v>-223109</v>
      </c>
      <c r="I37" s="24">
        <v>6553514</v>
      </c>
      <c r="J37" s="6">
        <v>6948812</v>
      </c>
      <c r="K37" s="25">
        <v>6935443</v>
      </c>
    </row>
    <row r="38" spans="1:11" ht="13.5">
      <c r="A38" s="22" t="s">
        <v>41</v>
      </c>
      <c r="B38" s="6">
        <v>11148825</v>
      </c>
      <c r="C38" s="6">
        <v>10818115</v>
      </c>
      <c r="D38" s="23">
        <v>11947581</v>
      </c>
      <c r="E38" s="24">
        <v>10818115</v>
      </c>
      <c r="F38" s="6">
        <v>13944372</v>
      </c>
      <c r="G38" s="25">
        <v>13944372</v>
      </c>
      <c r="H38" s="26">
        <v>0</v>
      </c>
      <c r="I38" s="24">
        <v>9516072</v>
      </c>
      <c r="J38" s="6">
        <v>10057327</v>
      </c>
      <c r="K38" s="25">
        <v>10055223</v>
      </c>
    </row>
    <row r="39" spans="1:11" ht="13.5">
      <c r="A39" s="22" t="s">
        <v>42</v>
      </c>
      <c r="B39" s="6">
        <v>90183206</v>
      </c>
      <c r="C39" s="6">
        <v>84762501</v>
      </c>
      <c r="D39" s="23">
        <v>100162436</v>
      </c>
      <c r="E39" s="24">
        <v>93566511</v>
      </c>
      <c r="F39" s="6">
        <v>117730233</v>
      </c>
      <c r="G39" s="25">
        <v>117730233</v>
      </c>
      <c r="H39" s="26">
        <v>110</v>
      </c>
      <c r="I39" s="24">
        <v>100544163</v>
      </c>
      <c r="J39" s="6">
        <v>95541608</v>
      </c>
      <c r="K39" s="25">
        <v>110865945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1607252</v>
      </c>
      <c r="E42" s="24">
        <v>104686756</v>
      </c>
      <c r="F42" s="6">
        <v>7404822</v>
      </c>
      <c r="G42" s="25">
        <v>7404822</v>
      </c>
      <c r="H42" s="26">
        <v>13638620</v>
      </c>
      <c r="I42" s="24">
        <v>2707622</v>
      </c>
      <c r="J42" s="6">
        <v>3698676</v>
      </c>
      <c r="K42" s="25">
        <v>5430120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-1388000</v>
      </c>
      <c r="G43" s="25">
        <v>-1388000</v>
      </c>
      <c r="H43" s="26">
        <v>0</v>
      </c>
      <c r="I43" s="24">
        <v>-696464</v>
      </c>
      <c r="J43" s="6">
        <v>-955464</v>
      </c>
      <c r="K43" s="25">
        <v>-1584249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-703345</v>
      </c>
      <c r="I44" s="24">
        <v>-407498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89076</v>
      </c>
      <c r="D45" s="69">
        <v>1696328</v>
      </c>
      <c r="E45" s="70">
        <v>104775832</v>
      </c>
      <c r="F45" s="7">
        <v>14743708</v>
      </c>
      <c r="G45" s="71">
        <v>14743708</v>
      </c>
      <c r="H45" s="72">
        <v>12935275</v>
      </c>
      <c r="I45" s="70">
        <v>10347796</v>
      </c>
      <c r="J45" s="7">
        <v>11487348</v>
      </c>
      <c r="K45" s="71">
        <v>12590007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97130</v>
      </c>
      <c r="C48" s="6">
        <v>2367091</v>
      </c>
      <c r="D48" s="23">
        <v>8744137</v>
      </c>
      <c r="E48" s="24">
        <v>9492000</v>
      </c>
      <c r="F48" s="6">
        <v>25011969</v>
      </c>
      <c r="G48" s="25">
        <v>25011969</v>
      </c>
      <c r="H48" s="26">
        <v>3353751</v>
      </c>
      <c r="I48" s="24">
        <v>9231636</v>
      </c>
      <c r="J48" s="6">
        <v>11299921</v>
      </c>
      <c r="K48" s="25">
        <v>14437282</v>
      </c>
    </row>
    <row r="49" spans="1:11" ht="13.5">
      <c r="A49" s="22" t="s">
        <v>50</v>
      </c>
      <c r="B49" s="6">
        <f>+B75</f>
        <v>48308230</v>
      </c>
      <c r="C49" s="6">
        <f aca="true" t="shared" si="6" ref="C49:K49">+C75</f>
        <v>7081464</v>
      </c>
      <c r="D49" s="23">
        <f t="shared" si="6"/>
        <v>42554360</v>
      </c>
      <c r="E49" s="24">
        <f t="shared" si="6"/>
        <v>-214405805.8817581</v>
      </c>
      <c r="F49" s="6">
        <f t="shared" si="6"/>
        <v>-226412650.43186802</v>
      </c>
      <c r="G49" s="25">
        <f t="shared" si="6"/>
        <v>-226412650.43186802</v>
      </c>
      <c r="H49" s="26">
        <f t="shared" si="6"/>
        <v>-6145198</v>
      </c>
      <c r="I49" s="24">
        <f t="shared" si="6"/>
        <v>-2399530.7534266915</v>
      </c>
      <c r="J49" s="6">
        <f t="shared" si="6"/>
        <v>-2408371.7902058735</v>
      </c>
      <c r="K49" s="25">
        <f t="shared" si="6"/>
        <v>-2437566.7762521636</v>
      </c>
    </row>
    <row r="50" spans="1:11" ht="13.5">
      <c r="A50" s="33" t="s">
        <v>51</v>
      </c>
      <c r="B50" s="7">
        <f>+B48-B49</f>
        <v>-48211100</v>
      </c>
      <c r="C50" s="7">
        <f aca="true" t="shared" si="7" ref="C50:K50">+C48-C49</f>
        <v>-4714373</v>
      </c>
      <c r="D50" s="69">
        <f t="shared" si="7"/>
        <v>-33810223</v>
      </c>
      <c r="E50" s="70">
        <f t="shared" si="7"/>
        <v>223897805.8817581</v>
      </c>
      <c r="F50" s="7">
        <f t="shared" si="7"/>
        <v>251424619.43186802</v>
      </c>
      <c r="G50" s="71">
        <f t="shared" si="7"/>
        <v>251424619.43186802</v>
      </c>
      <c r="H50" s="72">
        <f t="shared" si="7"/>
        <v>9498949</v>
      </c>
      <c r="I50" s="70">
        <f t="shared" si="7"/>
        <v>11631166.753426692</v>
      </c>
      <c r="J50" s="7">
        <f t="shared" si="7"/>
        <v>13708292.790205874</v>
      </c>
      <c r="K50" s="71">
        <f t="shared" si="7"/>
        <v>16874848.776252165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88254119</v>
      </c>
      <c r="C53" s="6">
        <v>85263274</v>
      </c>
      <c r="D53" s="23">
        <v>89655478</v>
      </c>
      <c r="E53" s="24">
        <v>85368616</v>
      </c>
      <c r="F53" s="6">
        <v>89740353</v>
      </c>
      <c r="G53" s="25">
        <v>89740353</v>
      </c>
      <c r="H53" s="26">
        <v>-1310640</v>
      </c>
      <c r="I53" s="24">
        <v>90365583</v>
      </c>
      <c r="J53" s="6">
        <v>93274658</v>
      </c>
      <c r="K53" s="25">
        <v>106074952</v>
      </c>
    </row>
    <row r="54" spans="1:11" ht="13.5">
      <c r="A54" s="22" t="s">
        <v>54</v>
      </c>
      <c r="B54" s="6">
        <v>0</v>
      </c>
      <c r="C54" s="6">
        <v>3343378</v>
      </c>
      <c r="D54" s="23">
        <v>4079343</v>
      </c>
      <c r="E54" s="24">
        <v>3485883</v>
      </c>
      <c r="F54" s="6">
        <v>3485883</v>
      </c>
      <c r="G54" s="25">
        <v>3485883</v>
      </c>
      <c r="H54" s="26">
        <v>2487270</v>
      </c>
      <c r="I54" s="24">
        <v>3325027</v>
      </c>
      <c r="J54" s="6">
        <v>3964815</v>
      </c>
      <c r="K54" s="25">
        <v>4214598</v>
      </c>
    </row>
    <row r="55" spans="1:11" ht="13.5">
      <c r="A55" s="22" t="s">
        <v>55</v>
      </c>
      <c r="B55" s="6">
        <v>7593750</v>
      </c>
      <c r="C55" s="6">
        <v>320587</v>
      </c>
      <c r="D55" s="23">
        <v>939056</v>
      </c>
      <c r="E55" s="24">
        <v>618470</v>
      </c>
      <c r="F55" s="6">
        <v>687000</v>
      </c>
      <c r="G55" s="25">
        <v>687000</v>
      </c>
      <c r="H55" s="26">
        <v>130412</v>
      </c>
      <c r="I55" s="24">
        <v>696464</v>
      </c>
      <c r="J55" s="6">
        <v>955464</v>
      </c>
      <c r="K55" s="25">
        <v>1584249</v>
      </c>
    </row>
    <row r="56" spans="1:11" ht="13.5">
      <c r="A56" s="22" t="s">
        <v>56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0.9563081926999093</v>
      </c>
      <c r="F70" s="5">
        <f t="shared" si="8"/>
        <v>0.7999972031349446</v>
      </c>
      <c r="G70" s="5">
        <f t="shared" si="8"/>
        <v>0.7999972031349446</v>
      </c>
      <c r="H70" s="5">
        <f t="shared" si="8"/>
        <v>0</v>
      </c>
      <c r="I70" s="5">
        <f t="shared" si="8"/>
        <v>1.0483734413827122</v>
      </c>
      <c r="J70" s="5">
        <f t="shared" si="8"/>
        <v>1.047997240138399</v>
      </c>
      <c r="K70" s="5">
        <f t="shared" si="8"/>
        <v>1.0497697381539173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2803756</v>
      </c>
      <c r="F71" s="2">
        <f t="shared" si="9"/>
        <v>2345475</v>
      </c>
      <c r="G71" s="2">
        <f t="shared" si="9"/>
        <v>2345475</v>
      </c>
      <c r="H71" s="2">
        <f t="shared" si="9"/>
        <v>0</v>
      </c>
      <c r="I71" s="2">
        <f t="shared" si="9"/>
        <v>2937209</v>
      </c>
      <c r="J71" s="2">
        <f t="shared" si="9"/>
        <v>3098582</v>
      </c>
      <c r="K71" s="2">
        <f t="shared" si="9"/>
        <v>3290477</v>
      </c>
    </row>
    <row r="72" spans="1:11" ht="12.75" hidden="1">
      <c r="A72" s="1" t="s">
        <v>113</v>
      </c>
      <c r="B72" s="2">
        <f>+B77</f>
        <v>2788958</v>
      </c>
      <c r="C72" s="2">
        <f aca="true" t="shared" si="10" ref="C72:K72">+C77</f>
        <v>5754516</v>
      </c>
      <c r="D72" s="2">
        <f t="shared" si="10"/>
        <v>3070444</v>
      </c>
      <c r="E72" s="2">
        <f t="shared" si="10"/>
        <v>2931854</v>
      </c>
      <c r="F72" s="2">
        <f t="shared" si="10"/>
        <v>2931854</v>
      </c>
      <c r="G72" s="2">
        <f t="shared" si="10"/>
        <v>2931854</v>
      </c>
      <c r="H72" s="2">
        <f t="shared" si="10"/>
        <v>2314059</v>
      </c>
      <c r="I72" s="2">
        <f t="shared" si="10"/>
        <v>2801682</v>
      </c>
      <c r="J72" s="2">
        <f t="shared" si="10"/>
        <v>2956670</v>
      </c>
      <c r="K72" s="2">
        <f t="shared" si="10"/>
        <v>3134475</v>
      </c>
    </row>
    <row r="73" spans="1:11" ht="12.75" hidden="1">
      <c r="A73" s="1" t="s">
        <v>114</v>
      </c>
      <c r="B73" s="2">
        <f>+B74</f>
        <v>-91218.16666666698</v>
      </c>
      <c r="C73" s="2">
        <f aca="true" t="shared" si="11" ref="C73:K73">+(C78+C80+C81+C82)-(B78+B80+B81+B82)</f>
        <v>366375</v>
      </c>
      <c r="D73" s="2">
        <f t="shared" si="11"/>
        <v>-2257970</v>
      </c>
      <c r="E73" s="2">
        <f t="shared" si="11"/>
        <v>-2136756</v>
      </c>
      <c r="F73" s="2">
        <f>+(F78+F80+F81+F82)-(D78+D80+D81+D82)</f>
        <v>-2136756</v>
      </c>
      <c r="G73" s="2">
        <f>+(G78+G80+G81+G82)-(D78+D80+D81+D82)</f>
        <v>-2136756</v>
      </c>
      <c r="H73" s="2">
        <f>+(H78+H80+H81+H82)-(D78+D80+D81+D82)</f>
        <v>-11375742</v>
      </c>
      <c r="I73" s="2">
        <f>+(I78+I80+I81+I82)-(E78+E80+E81+E82)</f>
        <v>573518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115</v>
      </c>
      <c r="B74" s="2">
        <f>+TREND(C74:E74)</f>
        <v>-91218.16666666698</v>
      </c>
      <c r="C74" s="2">
        <f>+C73</f>
        <v>366375</v>
      </c>
      <c r="D74" s="2">
        <f aca="true" t="shared" si="12" ref="D74:K74">+D73</f>
        <v>-2257970</v>
      </c>
      <c r="E74" s="2">
        <f t="shared" si="12"/>
        <v>-2136756</v>
      </c>
      <c r="F74" s="2">
        <f t="shared" si="12"/>
        <v>-2136756</v>
      </c>
      <c r="G74" s="2">
        <f t="shared" si="12"/>
        <v>-2136756</v>
      </c>
      <c r="H74" s="2">
        <f t="shared" si="12"/>
        <v>-11375742</v>
      </c>
      <c r="I74" s="2">
        <f t="shared" si="12"/>
        <v>573518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116</v>
      </c>
      <c r="B75" s="2">
        <f>+B84-(((B80+B81+B78)*B70)-B79)</f>
        <v>48308230</v>
      </c>
      <c r="C75" s="2">
        <f aca="true" t="shared" si="13" ref="C75:K75">+C84-(((C80+C81+C78)*C70)-C79)</f>
        <v>7081464</v>
      </c>
      <c r="D75" s="2">
        <f t="shared" si="13"/>
        <v>42554360</v>
      </c>
      <c r="E75" s="2">
        <f t="shared" si="13"/>
        <v>-214405805.8817581</v>
      </c>
      <c r="F75" s="2">
        <f t="shared" si="13"/>
        <v>-226412650.43186802</v>
      </c>
      <c r="G75" s="2">
        <f t="shared" si="13"/>
        <v>-226412650.43186802</v>
      </c>
      <c r="H75" s="2">
        <f t="shared" si="13"/>
        <v>-6145198</v>
      </c>
      <c r="I75" s="2">
        <f t="shared" si="13"/>
        <v>-2399530.7534266915</v>
      </c>
      <c r="J75" s="2">
        <f t="shared" si="13"/>
        <v>-2408371.7902058735</v>
      </c>
      <c r="K75" s="2">
        <f t="shared" si="13"/>
        <v>-2437566.7762521636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2788958</v>
      </c>
      <c r="C77" s="3">
        <v>5754516</v>
      </c>
      <c r="D77" s="3">
        <v>3070444</v>
      </c>
      <c r="E77" s="3">
        <v>2931854</v>
      </c>
      <c r="F77" s="3">
        <v>2931854</v>
      </c>
      <c r="G77" s="3">
        <v>2931854</v>
      </c>
      <c r="H77" s="3">
        <v>2314059</v>
      </c>
      <c r="I77" s="3">
        <v>2801682</v>
      </c>
      <c r="J77" s="3">
        <v>2956670</v>
      </c>
      <c r="K77" s="3">
        <v>3134475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10270125</v>
      </c>
      <c r="C79" s="3">
        <v>6099120</v>
      </c>
      <c r="D79" s="3">
        <v>6044263</v>
      </c>
      <c r="E79" s="3">
        <v>5982260</v>
      </c>
      <c r="F79" s="3">
        <v>-3129581</v>
      </c>
      <c r="G79" s="3">
        <v>-3129581</v>
      </c>
      <c r="H79" s="3">
        <v>480236</v>
      </c>
      <c r="I79" s="3">
        <v>6961012</v>
      </c>
      <c r="J79" s="3">
        <v>6948812</v>
      </c>
      <c r="K79" s="3">
        <v>6935443</v>
      </c>
    </row>
    <row r="80" spans="1:11" ht="12.75" hidden="1">
      <c r="A80" s="1" t="s">
        <v>68</v>
      </c>
      <c r="B80" s="3">
        <v>12383467</v>
      </c>
      <c r="C80" s="3">
        <v>11654726</v>
      </c>
      <c r="D80" s="3">
        <v>8693845</v>
      </c>
      <c r="E80" s="3">
        <v>7260000</v>
      </c>
      <c r="F80" s="3">
        <v>7260000</v>
      </c>
      <c r="G80" s="3">
        <v>7260000</v>
      </c>
      <c r="H80" s="3">
        <v>-176959</v>
      </c>
      <c r="I80" s="3">
        <v>8840659</v>
      </c>
      <c r="J80" s="3">
        <v>8840659</v>
      </c>
      <c r="K80" s="3">
        <v>8840659</v>
      </c>
    </row>
    <row r="81" spans="1:11" ht="12.75" hidden="1">
      <c r="A81" s="1" t="s">
        <v>69</v>
      </c>
      <c r="B81" s="3">
        <v>0</v>
      </c>
      <c r="C81" s="3">
        <v>1095116</v>
      </c>
      <c r="D81" s="3">
        <v>1798027</v>
      </c>
      <c r="E81" s="3">
        <v>1095116</v>
      </c>
      <c r="F81" s="3">
        <v>1095116</v>
      </c>
      <c r="G81" s="3">
        <v>1095116</v>
      </c>
      <c r="H81" s="3">
        <v>-706911</v>
      </c>
      <c r="I81" s="3">
        <v>87975</v>
      </c>
      <c r="J81" s="3">
        <v>87975</v>
      </c>
      <c r="K81" s="3">
        <v>87975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2803756</v>
      </c>
      <c r="F83" s="3">
        <v>2345475</v>
      </c>
      <c r="G83" s="3">
        <v>2345475</v>
      </c>
      <c r="H83" s="3">
        <v>0</v>
      </c>
      <c r="I83" s="3">
        <v>2937209</v>
      </c>
      <c r="J83" s="3">
        <v>3098582</v>
      </c>
      <c r="K83" s="3">
        <v>3290477</v>
      </c>
    </row>
    <row r="84" spans="1:11" ht="12.75" hidden="1">
      <c r="A84" s="1" t="s">
        <v>72</v>
      </c>
      <c r="B84" s="3">
        <v>38038105</v>
      </c>
      <c r="C84" s="3">
        <v>982344</v>
      </c>
      <c r="D84" s="3">
        <v>36510097</v>
      </c>
      <c r="E84" s="3">
        <v>-212398000</v>
      </c>
      <c r="F84" s="3">
        <v>-216599000</v>
      </c>
      <c r="G84" s="3">
        <v>-216599000</v>
      </c>
      <c r="H84" s="3">
        <v>-6625434</v>
      </c>
      <c r="I84" s="3">
        <v>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-1104099</v>
      </c>
      <c r="C5" s="6">
        <v>7249947</v>
      </c>
      <c r="D5" s="23">
        <v>16727567</v>
      </c>
      <c r="E5" s="24">
        <v>19029390</v>
      </c>
      <c r="F5" s="6">
        <v>19029390</v>
      </c>
      <c r="G5" s="25">
        <v>19029390</v>
      </c>
      <c r="H5" s="26">
        <v>16880820</v>
      </c>
      <c r="I5" s="24">
        <v>19961832</v>
      </c>
      <c r="J5" s="6">
        <v>20999843</v>
      </c>
      <c r="K5" s="25">
        <v>22133836</v>
      </c>
    </row>
    <row r="6" spans="1:11" ht="13.5">
      <c r="A6" s="22" t="s">
        <v>18</v>
      </c>
      <c r="B6" s="6">
        <v>326926</v>
      </c>
      <c r="C6" s="6">
        <v>19829478</v>
      </c>
      <c r="D6" s="23">
        <v>21162625</v>
      </c>
      <c r="E6" s="24">
        <v>26481103</v>
      </c>
      <c r="F6" s="6">
        <v>26481103</v>
      </c>
      <c r="G6" s="25">
        <v>26481103</v>
      </c>
      <c r="H6" s="26">
        <v>18226316</v>
      </c>
      <c r="I6" s="24">
        <v>29221784</v>
      </c>
      <c r="J6" s="6">
        <v>31300042</v>
      </c>
      <c r="K6" s="25">
        <v>34593648</v>
      </c>
    </row>
    <row r="7" spans="1:11" ht="13.5">
      <c r="A7" s="22" t="s">
        <v>19</v>
      </c>
      <c r="B7" s="6">
        <v>0</v>
      </c>
      <c r="C7" s="6">
        <v>271383</v>
      </c>
      <c r="D7" s="23">
        <v>168975</v>
      </c>
      <c r="E7" s="24">
        <v>70000</v>
      </c>
      <c r="F7" s="6">
        <v>70000</v>
      </c>
      <c r="G7" s="25">
        <v>70000</v>
      </c>
      <c r="H7" s="26">
        <v>1697</v>
      </c>
      <c r="I7" s="24">
        <v>210490</v>
      </c>
      <c r="J7" s="6">
        <v>221435</v>
      </c>
      <c r="K7" s="25">
        <v>210131</v>
      </c>
    </row>
    <row r="8" spans="1:11" ht="13.5">
      <c r="A8" s="22" t="s">
        <v>20</v>
      </c>
      <c r="B8" s="6">
        <v>403154</v>
      </c>
      <c r="C8" s="6">
        <v>19593984</v>
      </c>
      <c r="D8" s="23">
        <v>22586837</v>
      </c>
      <c r="E8" s="24">
        <v>22184000</v>
      </c>
      <c r="F8" s="6">
        <v>26744000</v>
      </c>
      <c r="G8" s="25">
        <v>26744000</v>
      </c>
      <c r="H8" s="26">
        <v>19981142</v>
      </c>
      <c r="I8" s="24">
        <v>23287000</v>
      </c>
      <c r="J8" s="6">
        <v>24567000</v>
      </c>
      <c r="K8" s="25">
        <v>24798000</v>
      </c>
    </row>
    <row r="9" spans="1:11" ht="13.5">
      <c r="A9" s="22" t="s">
        <v>21</v>
      </c>
      <c r="B9" s="6">
        <v>2275070</v>
      </c>
      <c r="C9" s="6">
        <v>2391587</v>
      </c>
      <c r="D9" s="23">
        <v>5526772</v>
      </c>
      <c r="E9" s="24">
        <v>5866442</v>
      </c>
      <c r="F9" s="6">
        <v>6329621</v>
      </c>
      <c r="G9" s="25">
        <v>6329621</v>
      </c>
      <c r="H9" s="26">
        <v>4079493</v>
      </c>
      <c r="I9" s="24">
        <v>62583859</v>
      </c>
      <c r="J9" s="6">
        <v>7023745</v>
      </c>
      <c r="K9" s="25">
        <v>7382190</v>
      </c>
    </row>
    <row r="10" spans="1:11" ht="25.5">
      <c r="A10" s="27" t="s">
        <v>105</v>
      </c>
      <c r="B10" s="28">
        <f>SUM(B5:B9)</f>
        <v>1901051</v>
      </c>
      <c r="C10" s="29">
        <f aca="true" t="shared" si="0" ref="C10:K10">SUM(C5:C9)</f>
        <v>49336379</v>
      </c>
      <c r="D10" s="30">
        <f t="shared" si="0"/>
        <v>66172776</v>
      </c>
      <c r="E10" s="28">
        <f t="shared" si="0"/>
        <v>73630935</v>
      </c>
      <c r="F10" s="29">
        <f t="shared" si="0"/>
        <v>78654114</v>
      </c>
      <c r="G10" s="31">
        <f t="shared" si="0"/>
        <v>78654114</v>
      </c>
      <c r="H10" s="32">
        <f t="shared" si="0"/>
        <v>59169468</v>
      </c>
      <c r="I10" s="28">
        <f t="shared" si="0"/>
        <v>135264965</v>
      </c>
      <c r="J10" s="29">
        <f t="shared" si="0"/>
        <v>84112065</v>
      </c>
      <c r="K10" s="31">
        <f t="shared" si="0"/>
        <v>89117805</v>
      </c>
    </row>
    <row r="11" spans="1:11" ht="13.5">
      <c r="A11" s="22" t="s">
        <v>22</v>
      </c>
      <c r="B11" s="6">
        <v>0</v>
      </c>
      <c r="C11" s="6">
        <v>26974300</v>
      </c>
      <c r="D11" s="23">
        <v>29075932</v>
      </c>
      <c r="E11" s="24">
        <v>29767531</v>
      </c>
      <c r="F11" s="6">
        <v>26296079</v>
      </c>
      <c r="G11" s="25">
        <v>26296079</v>
      </c>
      <c r="H11" s="26">
        <v>24366056</v>
      </c>
      <c r="I11" s="24">
        <v>29978374</v>
      </c>
      <c r="J11" s="6">
        <v>30707425</v>
      </c>
      <c r="K11" s="25">
        <v>32130372</v>
      </c>
    </row>
    <row r="12" spans="1:11" ht="13.5">
      <c r="A12" s="22" t="s">
        <v>23</v>
      </c>
      <c r="B12" s="6">
        <v>0</v>
      </c>
      <c r="C12" s="6">
        <v>2489138</v>
      </c>
      <c r="D12" s="23">
        <v>2489138</v>
      </c>
      <c r="E12" s="24">
        <v>2805685</v>
      </c>
      <c r="F12" s="6">
        <v>2805685</v>
      </c>
      <c r="G12" s="25">
        <v>2805685</v>
      </c>
      <c r="H12" s="26">
        <v>2056901</v>
      </c>
      <c r="I12" s="24">
        <v>4199839</v>
      </c>
      <c r="J12" s="6">
        <v>3582418</v>
      </c>
      <c r="K12" s="25">
        <v>3582418</v>
      </c>
    </row>
    <row r="13" spans="1:11" ht="13.5">
      <c r="A13" s="22" t="s">
        <v>106</v>
      </c>
      <c r="B13" s="6">
        <v>9968</v>
      </c>
      <c r="C13" s="6">
        <v>10929507</v>
      </c>
      <c r="D13" s="23">
        <v>9433489</v>
      </c>
      <c r="E13" s="24">
        <v>10150250</v>
      </c>
      <c r="F13" s="6">
        <v>10150250</v>
      </c>
      <c r="G13" s="25">
        <v>10150250</v>
      </c>
      <c r="H13" s="26">
        <v>0</v>
      </c>
      <c r="I13" s="24">
        <v>9500000</v>
      </c>
      <c r="J13" s="6">
        <v>9899000</v>
      </c>
      <c r="K13" s="25">
        <v>10334556</v>
      </c>
    </row>
    <row r="14" spans="1:11" ht="13.5">
      <c r="A14" s="22" t="s">
        <v>24</v>
      </c>
      <c r="B14" s="6">
        <v>730007</v>
      </c>
      <c r="C14" s="6">
        <v>2547809</v>
      </c>
      <c r="D14" s="23">
        <v>3164502</v>
      </c>
      <c r="E14" s="24">
        <v>2450857</v>
      </c>
      <c r="F14" s="6">
        <v>2450857</v>
      </c>
      <c r="G14" s="25">
        <v>2450857</v>
      </c>
      <c r="H14" s="26">
        <v>2257506</v>
      </c>
      <c r="I14" s="24">
        <v>1500000</v>
      </c>
      <c r="J14" s="6">
        <v>1563000</v>
      </c>
      <c r="K14" s="25">
        <v>1631772</v>
      </c>
    </row>
    <row r="15" spans="1:11" ht="13.5">
      <c r="A15" s="22" t="s">
        <v>107</v>
      </c>
      <c r="B15" s="6">
        <v>1394362</v>
      </c>
      <c r="C15" s="6">
        <v>14537545</v>
      </c>
      <c r="D15" s="23">
        <v>15943389</v>
      </c>
      <c r="E15" s="24">
        <v>18434778</v>
      </c>
      <c r="F15" s="6">
        <v>17818145</v>
      </c>
      <c r="G15" s="25">
        <v>17818145</v>
      </c>
      <c r="H15" s="26">
        <v>15415905</v>
      </c>
      <c r="I15" s="24">
        <v>18807398</v>
      </c>
      <c r="J15" s="6">
        <v>20402626</v>
      </c>
      <c r="K15" s="25">
        <v>22140014</v>
      </c>
    </row>
    <row r="16" spans="1:11" ht="13.5">
      <c r="A16" s="22" t="s">
        <v>20</v>
      </c>
      <c r="B16" s="6">
        <v>0</v>
      </c>
      <c r="C16" s="6">
        <v>259547</v>
      </c>
      <c r="D16" s="23">
        <v>23164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1768094</v>
      </c>
      <c r="C17" s="6">
        <v>18009059</v>
      </c>
      <c r="D17" s="23">
        <v>28089017</v>
      </c>
      <c r="E17" s="24">
        <v>23869977</v>
      </c>
      <c r="F17" s="6">
        <v>23231609</v>
      </c>
      <c r="G17" s="25">
        <v>23231609</v>
      </c>
      <c r="H17" s="26">
        <v>9879115</v>
      </c>
      <c r="I17" s="24">
        <v>23945696</v>
      </c>
      <c r="J17" s="6">
        <v>24840119</v>
      </c>
      <c r="K17" s="25">
        <v>25526295</v>
      </c>
    </row>
    <row r="18" spans="1:11" ht="13.5">
      <c r="A18" s="33" t="s">
        <v>26</v>
      </c>
      <c r="B18" s="34">
        <f>SUM(B11:B17)</f>
        <v>3902431</v>
      </c>
      <c r="C18" s="35">
        <f aca="true" t="shared" si="1" ref="C18:K18">SUM(C11:C17)</f>
        <v>75746905</v>
      </c>
      <c r="D18" s="36">
        <f t="shared" si="1"/>
        <v>88218631</v>
      </c>
      <c r="E18" s="34">
        <f t="shared" si="1"/>
        <v>87479078</v>
      </c>
      <c r="F18" s="35">
        <f t="shared" si="1"/>
        <v>82752625</v>
      </c>
      <c r="G18" s="37">
        <f t="shared" si="1"/>
        <v>82752625</v>
      </c>
      <c r="H18" s="38">
        <f t="shared" si="1"/>
        <v>53975483</v>
      </c>
      <c r="I18" s="34">
        <f t="shared" si="1"/>
        <v>87931307</v>
      </c>
      <c r="J18" s="35">
        <f t="shared" si="1"/>
        <v>90994588</v>
      </c>
      <c r="K18" s="37">
        <f t="shared" si="1"/>
        <v>95345427</v>
      </c>
    </row>
    <row r="19" spans="1:11" ht="13.5">
      <c r="A19" s="33" t="s">
        <v>27</v>
      </c>
      <c r="B19" s="39">
        <f>+B10-B18</f>
        <v>-2001380</v>
      </c>
      <c r="C19" s="40">
        <f aca="true" t="shared" si="2" ref="C19:K19">+C10-C18</f>
        <v>-26410526</v>
      </c>
      <c r="D19" s="41">
        <f t="shared" si="2"/>
        <v>-22045855</v>
      </c>
      <c r="E19" s="39">
        <f t="shared" si="2"/>
        <v>-13848143</v>
      </c>
      <c r="F19" s="40">
        <f t="shared" si="2"/>
        <v>-4098511</v>
      </c>
      <c r="G19" s="42">
        <f t="shared" si="2"/>
        <v>-4098511</v>
      </c>
      <c r="H19" s="43">
        <f t="shared" si="2"/>
        <v>5193985</v>
      </c>
      <c r="I19" s="39">
        <f t="shared" si="2"/>
        <v>47333658</v>
      </c>
      <c r="J19" s="40">
        <f t="shared" si="2"/>
        <v>-6882523</v>
      </c>
      <c r="K19" s="42">
        <f t="shared" si="2"/>
        <v>-6227622</v>
      </c>
    </row>
    <row r="20" spans="1:11" ht="25.5">
      <c r="A20" s="44" t="s">
        <v>28</v>
      </c>
      <c r="B20" s="45">
        <v>0</v>
      </c>
      <c r="C20" s="46">
        <v>7224999</v>
      </c>
      <c r="D20" s="47">
        <v>7555156</v>
      </c>
      <c r="E20" s="45">
        <v>17321000</v>
      </c>
      <c r="F20" s="46">
        <v>17231000</v>
      </c>
      <c r="G20" s="48">
        <v>17231000</v>
      </c>
      <c r="H20" s="49">
        <v>0</v>
      </c>
      <c r="I20" s="45">
        <v>24480000</v>
      </c>
      <c r="J20" s="46">
        <v>23697000</v>
      </c>
      <c r="K20" s="48">
        <v>23727000</v>
      </c>
    </row>
    <row r="21" spans="1:11" ht="63.75">
      <c r="A21" s="50" t="s">
        <v>108</v>
      </c>
      <c r="B21" s="51">
        <v>0</v>
      </c>
      <c r="C21" s="52">
        <v>53767</v>
      </c>
      <c r="D21" s="53">
        <v>36643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-2001380</v>
      </c>
      <c r="C22" s="58">
        <f aca="true" t="shared" si="3" ref="C22:K22">SUM(C19:C21)</f>
        <v>-19131760</v>
      </c>
      <c r="D22" s="59">
        <f t="shared" si="3"/>
        <v>-14454056</v>
      </c>
      <c r="E22" s="57">
        <f t="shared" si="3"/>
        <v>3472857</v>
      </c>
      <c r="F22" s="58">
        <f t="shared" si="3"/>
        <v>13132489</v>
      </c>
      <c r="G22" s="60">
        <f t="shared" si="3"/>
        <v>13132489</v>
      </c>
      <c r="H22" s="61">
        <f t="shared" si="3"/>
        <v>5193985</v>
      </c>
      <c r="I22" s="57">
        <f t="shared" si="3"/>
        <v>71813658</v>
      </c>
      <c r="J22" s="58">
        <f t="shared" si="3"/>
        <v>16814477</v>
      </c>
      <c r="K22" s="60">
        <f t="shared" si="3"/>
        <v>17499378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-2001380</v>
      </c>
      <c r="C24" s="40">
        <f aca="true" t="shared" si="4" ref="C24:K24">SUM(C22:C23)</f>
        <v>-19131760</v>
      </c>
      <c r="D24" s="41">
        <f t="shared" si="4"/>
        <v>-14454056</v>
      </c>
      <c r="E24" s="39">
        <f t="shared" si="4"/>
        <v>3472857</v>
      </c>
      <c r="F24" s="40">
        <f t="shared" si="4"/>
        <v>13132489</v>
      </c>
      <c r="G24" s="42">
        <f t="shared" si="4"/>
        <v>13132489</v>
      </c>
      <c r="H24" s="43">
        <f t="shared" si="4"/>
        <v>5193985</v>
      </c>
      <c r="I24" s="39">
        <f t="shared" si="4"/>
        <v>71813658</v>
      </c>
      <c r="J24" s="40">
        <f t="shared" si="4"/>
        <v>16814477</v>
      </c>
      <c r="K24" s="42">
        <f t="shared" si="4"/>
        <v>17499378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-1829877</v>
      </c>
      <c r="C27" s="7">
        <v>38737529</v>
      </c>
      <c r="D27" s="69">
        <v>36582659</v>
      </c>
      <c r="E27" s="70">
        <v>17321000</v>
      </c>
      <c r="F27" s="7">
        <v>19296000</v>
      </c>
      <c r="G27" s="71">
        <v>19296000</v>
      </c>
      <c r="H27" s="72">
        <v>9138525</v>
      </c>
      <c r="I27" s="70">
        <v>24480000</v>
      </c>
      <c r="J27" s="7">
        <v>23697000</v>
      </c>
      <c r="K27" s="71">
        <v>23727000</v>
      </c>
    </row>
    <row r="28" spans="1:11" ht="13.5">
      <c r="A28" s="73" t="s">
        <v>33</v>
      </c>
      <c r="B28" s="6">
        <v>-1829877</v>
      </c>
      <c r="C28" s="6">
        <v>40577038</v>
      </c>
      <c r="D28" s="23">
        <v>40769158</v>
      </c>
      <c r="E28" s="24">
        <v>17321000</v>
      </c>
      <c r="F28" s="6">
        <v>17231000</v>
      </c>
      <c r="G28" s="25">
        <v>17231000</v>
      </c>
      <c r="H28" s="26">
        <v>0</v>
      </c>
      <c r="I28" s="24">
        <v>24480000</v>
      </c>
      <c r="J28" s="6">
        <v>23697000</v>
      </c>
      <c r="K28" s="25">
        <v>23727000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-1839509</v>
      </c>
      <c r="D31" s="23">
        <v>-26854957</v>
      </c>
      <c r="E31" s="24">
        <v>0</v>
      </c>
      <c r="F31" s="6">
        <v>2065000</v>
      </c>
      <c r="G31" s="25">
        <v>2065000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-1829877</v>
      </c>
      <c r="C32" s="7">
        <f aca="true" t="shared" si="5" ref="C32:K32">SUM(C28:C31)</f>
        <v>38737529</v>
      </c>
      <c r="D32" s="69">
        <f t="shared" si="5"/>
        <v>13914201</v>
      </c>
      <c r="E32" s="70">
        <f t="shared" si="5"/>
        <v>17321000</v>
      </c>
      <c r="F32" s="7">
        <f t="shared" si="5"/>
        <v>19296000</v>
      </c>
      <c r="G32" s="71">
        <f t="shared" si="5"/>
        <v>19296000</v>
      </c>
      <c r="H32" s="72">
        <f t="shared" si="5"/>
        <v>0</v>
      </c>
      <c r="I32" s="70">
        <f t="shared" si="5"/>
        <v>24480000</v>
      </c>
      <c r="J32" s="7">
        <f t="shared" si="5"/>
        <v>23697000</v>
      </c>
      <c r="K32" s="71">
        <f t="shared" si="5"/>
        <v>23727000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326926</v>
      </c>
      <c r="C35" s="6">
        <v>-11237227</v>
      </c>
      <c r="D35" s="23">
        <v>21812031</v>
      </c>
      <c r="E35" s="24">
        <v>7249781</v>
      </c>
      <c r="F35" s="6">
        <v>13681635</v>
      </c>
      <c r="G35" s="25">
        <v>13681635</v>
      </c>
      <c r="H35" s="26">
        <v>54665885</v>
      </c>
      <c r="I35" s="24">
        <v>-3311666</v>
      </c>
      <c r="J35" s="6">
        <v>83923209</v>
      </c>
      <c r="K35" s="25">
        <v>87801539</v>
      </c>
    </row>
    <row r="36" spans="1:11" ht="13.5">
      <c r="A36" s="22" t="s">
        <v>39</v>
      </c>
      <c r="B36" s="6">
        <v>-5040779</v>
      </c>
      <c r="C36" s="6">
        <v>206718312</v>
      </c>
      <c r="D36" s="23">
        <v>206430248</v>
      </c>
      <c r="E36" s="24">
        <v>226485385</v>
      </c>
      <c r="F36" s="6">
        <v>228460385</v>
      </c>
      <c r="G36" s="25">
        <v>228460385</v>
      </c>
      <c r="H36" s="26">
        <v>236742732</v>
      </c>
      <c r="I36" s="24">
        <v>233086715</v>
      </c>
      <c r="J36" s="6">
        <v>250947285</v>
      </c>
      <c r="K36" s="25">
        <v>261988965</v>
      </c>
    </row>
    <row r="37" spans="1:11" ht="13.5">
      <c r="A37" s="22" t="s">
        <v>40</v>
      </c>
      <c r="B37" s="6">
        <v>-2712473</v>
      </c>
      <c r="C37" s="6">
        <v>-2732549</v>
      </c>
      <c r="D37" s="23">
        <v>22229636</v>
      </c>
      <c r="E37" s="24">
        <v>19450320</v>
      </c>
      <c r="F37" s="6">
        <v>18197542</v>
      </c>
      <c r="G37" s="25">
        <v>18197542</v>
      </c>
      <c r="H37" s="26">
        <v>57147392</v>
      </c>
      <c r="I37" s="24">
        <v>20548316</v>
      </c>
      <c r="J37" s="6">
        <v>-12399106</v>
      </c>
      <c r="K37" s="25">
        <v>-12944666</v>
      </c>
    </row>
    <row r="38" spans="1:11" ht="13.5">
      <c r="A38" s="22" t="s">
        <v>41</v>
      </c>
      <c r="B38" s="6">
        <v>0</v>
      </c>
      <c r="C38" s="6">
        <v>37760471</v>
      </c>
      <c r="D38" s="23">
        <v>34449915</v>
      </c>
      <c r="E38" s="24">
        <v>49242439</v>
      </c>
      <c r="F38" s="6">
        <v>49242439</v>
      </c>
      <c r="G38" s="25">
        <v>49242439</v>
      </c>
      <c r="H38" s="26">
        <v>46207710</v>
      </c>
      <c r="I38" s="24">
        <v>51785500</v>
      </c>
      <c r="J38" s="6">
        <v>54482841</v>
      </c>
      <c r="K38" s="25">
        <v>56880086</v>
      </c>
    </row>
    <row r="39" spans="1:11" ht="13.5">
      <c r="A39" s="22" t="s">
        <v>42</v>
      </c>
      <c r="B39" s="6">
        <v>0</v>
      </c>
      <c r="C39" s="6">
        <v>179584906</v>
      </c>
      <c r="D39" s="23">
        <v>186016779</v>
      </c>
      <c r="E39" s="24">
        <v>161569550</v>
      </c>
      <c r="F39" s="6">
        <v>161569550</v>
      </c>
      <c r="G39" s="25">
        <v>161569550</v>
      </c>
      <c r="H39" s="26">
        <v>182859522</v>
      </c>
      <c r="I39" s="24">
        <v>170881033</v>
      </c>
      <c r="J39" s="6">
        <v>229003247</v>
      </c>
      <c r="K39" s="25">
        <v>238269671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8065738</v>
      </c>
      <c r="D42" s="23">
        <v>-1400181</v>
      </c>
      <c r="E42" s="24">
        <v>0</v>
      </c>
      <c r="F42" s="6">
        <v>0</v>
      </c>
      <c r="G42" s="25">
        <v>0</v>
      </c>
      <c r="H42" s="26">
        <v>-2031074</v>
      </c>
      <c r="I42" s="24">
        <v>71025604</v>
      </c>
      <c r="J42" s="6">
        <v>29881194</v>
      </c>
      <c r="K42" s="25">
        <v>29464078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-24480000</v>
      </c>
      <c r="J43" s="6">
        <v>-23697000</v>
      </c>
      <c r="K43" s="25">
        <v>-23727000</v>
      </c>
    </row>
    <row r="44" spans="1:11" ht="13.5">
      <c r="A44" s="22" t="s">
        <v>46</v>
      </c>
      <c r="B44" s="6">
        <v>0</v>
      </c>
      <c r="C44" s="6">
        <v>1415545</v>
      </c>
      <c r="D44" s="23">
        <v>-40800</v>
      </c>
      <c r="E44" s="24">
        <v>238982</v>
      </c>
      <c r="F44" s="6">
        <v>0</v>
      </c>
      <c r="G44" s="25">
        <v>0</v>
      </c>
      <c r="H44" s="26">
        <v>-1406120</v>
      </c>
      <c r="I44" s="24">
        <v>30000</v>
      </c>
      <c r="J44" s="6">
        <v>30000</v>
      </c>
      <c r="K44" s="25">
        <v>73644</v>
      </c>
    </row>
    <row r="45" spans="1:11" ht="13.5">
      <c r="A45" s="33" t="s">
        <v>47</v>
      </c>
      <c r="B45" s="7">
        <v>0</v>
      </c>
      <c r="C45" s="7">
        <v>15158820</v>
      </c>
      <c r="D45" s="69">
        <v>-959808</v>
      </c>
      <c r="E45" s="70">
        <v>2863804</v>
      </c>
      <c r="F45" s="7">
        <v>-5215367</v>
      </c>
      <c r="G45" s="71">
        <v>-5215367</v>
      </c>
      <c r="H45" s="72">
        <v>4182624</v>
      </c>
      <c r="I45" s="70">
        <v>-76252033</v>
      </c>
      <c r="J45" s="7">
        <v>11858509</v>
      </c>
      <c r="K45" s="71">
        <v>11703387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0</v>
      </c>
      <c r="C48" s="6">
        <v>254110</v>
      </c>
      <c r="D48" s="23">
        <v>250280</v>
      </c>
      <c r="E48" s="24">
        <v>2624822</v>
      </c>
      <c r="F48" s="6">
        <v>9056676</v>
      </c>
      <c r="G48" s="25">
        <v>9056676</v>
      </c>
      <c r="H48" s="26">
        <v>19836663</v>
      </c>
      <c r="I48" s="24">
        <v>-7964700</v>
      </c>
      <c r="J48" s="6">
        <v>79240809</v>
      </c>
      <c r="K48" s="25">
        <v>82913115</v>
      </c>
    </row>
    <row r="49" spans="1:11" ht="13.5">
      <c r="A49" s="22" t="s">
        <v>50</v>
      </c>
      <c r="B49" s="6">
        <f>+B75</f>
        <v>-2712473</v>
      </c>
      <c r="C49" s="6">
        <f aca="true" t="shared" si="6" ref="C49:K49">+C75</f>
        <v>779834.750293972</v>
      </c>
      <c r="D49" s="23">
        <f t="shared" si="6"/>
        <v>8041314.7369464</v>
      </c>
      <c r="E49" s="24">
        <f t="shared" si="6"/>
        <v>17836593</v>
      </c>
      <c r="F49" s="6">
        <f t="shared" si="6"/>
        <v>15455815</v>
      </c>
      <c r="G49" s="25">
        <f t="shared" si="6"/>
        <v>15455815</v>
      </c>
      <c r="H49" s="26">
        <f t="shared" si="6"/>
        <v>56788178.555773735</v>
      </c>
      <c r="I49" s="24">
        <f t="shared" si="6"/>
        <v>15692886.188571094</v>
      </c>
      <c r="J49" s="6">
        <f t="shared" si="6"/>
        <v>-17573412.208514735</v>
      </c>
      <c r="K49" s="25">
        <f t="shared" si="6"/>
        <v>-18288239.01914551</v>
      </c>
    </row>
    <row r="50" spans="1:11" ht="13.5">
      <c r="A50" s="33" t="s">
        <v>51</v>
      </c>
      <c r="B50" s="7">
        <f>+B48-B49</f>
        <v>2712473</v>
      </c>
      <c r="C50" s="7">
        <f aca="true" t="shared" si="7" ref="C50:K50">+C48-C49</f>
        <v>-525724.750293972</v>
      </c>
      <c r="D50" s="69">
        <f t="shared" si="7"/>
        <v>-7791034.7369464</v>
      </c>
      <c r="E50" s="70">
        <f t="shared" si="7"/>
        <v>-15211771</v>
      </c>
      <c r="F50" s="7">
        <f t="shared" si="7"/>
        <v>-6399139</v>
      </c>
      <c r="G50" s="71">
        <f t="shared" si="7"/>
        <v>-6399139</v>
      </c>
      <c r="H50" s="72">
        <f t="shared" si="7"/>
        <v>-36951515.555773735</v>
      </c>
      <c r="I50" s="70">
        <f t="shared" si="7"/>
        <v>-23657586.188571095</v>
      </c>
      <c r="J50" s="7">
        <f t="shared" si="7"/>
        <v>96814221.20851474</v>
      </c>
      <c r="K50" s="71">
        <f t="shared" si="7"/>
        <v>101201354.01914552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-5040779</v>
      </c>
      <c r="C53" s="6">
        <v>206718312</v>
      </c>
      <c r="D53" s="23">
        <v>206430248</v>
      </c>
      <c r="E53" s="24">
        <v>226485385</v>
      </c>
      <c r="F53" s="6">
        <v>228460385</v>
      </c>
      <c r="G53" s="25">
        <v>228460385</v>
      </c>
      <c r="H53" s="26">
        <v>236742732</v>
      </c>
      <c r="I53" s="24">
        <v>233086715</v>
      </c>
      <c r="J53" s="6">
        <v>250947285</v>
      </c>
      <c r="K53" s="25">
        <v>261988965</v>
      </c>
    </row>
    <row r="54" spans="1:11" ht="13.5">
      <c r="A54" s="22" t="s">
        <v>54</v>
      </c>
      <c r="B54" s="6">
        <v>0</v>
      </c>
      <c r="C54" s="6">
        <v>10929507</v>
      </c>
      <c r="D54" s="23">
        <v>9433489</v>
      </c>
      <c r="E54" s="24">
        <v>10150250</v>
      </c>
      <c r="F54" s="6">
        <v>10150250</v>
      </c>
      <c r="G54" s="25">
        <v>10150250</v>
      </c>
      <c r="H54" s="26">
        <v>0</v>
      </c>
      <c r="I54" s="24">
        <v>9500000</v>
      </c>
      <c r="J54" s="6">
        <v>9899000</v>
      </c>
      <c r="K54" s="25">
        <v>10334556</v>
      </c>
    </row>
    <row r="55" spans="1:11" ht="13.5">
      <c r="A55" s="22" t="s">
        <v>55</v>
      </c>
      <c r="B55" s="6">
        <v>0</v>
      </c>
      <c r="C55" s="6">
        <v>-801440</v>
      </c>
      <c r="D55" s="23">
        <v>3306710</v>
      </c>
      <c r="E55" s="24">
        <v>7321000</v>
      </c>
      <c r="F55" s="6">
        <v>9031000</v>
      </c>
      <c r="G55" s="25">
        <v>9031000</v>
      </c>
      <c r="H55" s="26">
        <v>2681</v>
      </c>
      <c r="I55" s="24">
        <v>24480000</v>
      </c>
      <c r="J55" s="6">
        <v>23697000</v>
      </c>
      <c r="K55" s="25">
        <v>23727000</v>
      </c>
    </row>
    <row r="56" spans="1:11" ht="13.5">
      <c r="A56" s="22" t="s">
        <v>56</v>
      </c>
      <c r="B56" s="6">
        <v>0</v>
      </c>
      <c r="C56" s="6">
        <v>1084921</v>
      </c>
      <c r="D56" s="23">
        <v>1061460</v>
      </c>
      <c r="E56" s="24">
        <v>1498588</v>
      </c>
      <c r="F56" s="6">
        <v>989764</v>
      </c>
      <c r="G56" s="25">
        <v>989764</v>
      </c>
      <c r="H56" s="26">
        <v>1244528</v>
      </c>
      <c r="I56" s="24">
        <v>945158</v>
      </c>
      <c r="J56" s="6">
        <v>984855</v>
      </c>
      <c r="K56" s="25">
        <v>1028185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3299152</v>
      </c>
      <c r="F59" s="6">
        <v>3299152</v>
      </c>
      <c r="G59" s="25">
        <v>3299152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1057406</v>
      </c>
      <c r="D60" s="23">
        <v>0</v>
      </c>
      <c r="E60" s="24">
        <v>1285541</v>
      </c>
      <c r="F60" s="6">
        <v>1285541</v>
      </c>
      <c r="G60" s="25">
        <v>1285541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0.00046721047270244193</v>
      </c>
      <c r="D70" s="5">
        <f t="shared" si="8"/>
        <v>-0.0006311487591731703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-0.00011846717560964994</v>
      </c>
      <c r="I70" s="5">
        <f t="shared" si="8"/>
        <v>0.7999993053980803</v>
      </c>
      <c r="J70" s="5">
        <f t="shared" si="8"/>
        <v>0.8719551900435042</v>
      </c>
      <c r="K70" s="5">
        <f t="shared" si="8"/>
        <v>0.8580210124951261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13728</v>
      </c>
      <c r="D71" s="2">
        <f t="shared" si="9"/>
        <v>-25179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-4306</v>
      </c>
      <c r="I71" s="2">
        <f t="shared" si="9"/>
        <v>86380337</v>
      </c>
      <c r="J71" s="2">
        <f t="shared" si="9"/>
        <v>48249194</v>
      </c>
      <c r="K71" s="2">
        <f t="shared" si="9"/>
        <v>51399850</v>
      </c>
    </row>
    <row r="72" spans="1:11" ht="12.75" hidden="1">
      <c r="A72" s="1" t="s">
        <v>113</v>
      </c>
      <c r="B72" s="2">
        <f>+B77</f>
        <v>-777173</v>
      </c>
      <c r="C72" s="2">
        <f aca="true" t="shared" si="10" ref="C72:K72">+C77</f>
        <v>29382903</v>
      </c>
      <c r="D72" s="2">
        <f t="shared" si="10"/>
        <v>39893923</v>
      </c>
      <c r="E72" s="2">
        <f t="shared" si="10"/>
        <v>48225281</v>
      </c>
      <c r="F72" s="2">
        <f t="shared" si="10"/>
        <v>48225281</v>
      </c>
      <c r="G72" s="2">
        <f t="shared" si="10"/>
        <v>48225281</v>
      </c>
      <c r="H72" s="2">
        <f t="shared" si="10"/>
        <v>36347621</v>
      </c>
      <c r="I72" s="2">
        <f t="shared" si="10"/>
        <v>107975515</v>
      </c>
      <c r="J72" s="2">
        <f t="shared" si="10"/>
        <v>55334488</v>
      </c>
      <c r="K72" s="2">
        <f t="shared" si="10"/>
        <v>59905118</v>
      </c>
    </row>
    <row r="73" spans="1:11" ht="12.75" hidden="1">
      <c r="A73" s="1" t="s">
        <v>114</v>
      </c>
      <c r="B73" s="2">
        <f>+B74</f>
        <v>16896301.33333333</v>
      </c>
      <c r="C73" s="2">
        <f aca="true" t="shared" si="11" ref="C73:K73">+(C78+C80+C81+C82)-(B78+B80+B81+B82)</f>
        <v>13645898</v>
      </c>
      <c r="D73" s="2">
        <f t="shared" si="11"/>
        <v>7730042</v>
      </c>
      <c r="E73" s="2">
        <f t="shared" si="11"/>
        <v>-17688234</v>
      </c>
      <c r="F73" s="2">
        <f>+(F78+F80+F81+F82)-(D78+D80+D81+D82)</f>
        <v>-17688234</v>
      </c>
      <c r="G73" s="2">
        <f>+(G78+G80+G81+G82)-(D78+D80+D81+D82)</f>
        <v>-17688234</v>
      </c>
      <c r="H73" s="2">
        <f>+(H78+H80+H81+H82)-(D78+D80+D81+D82)</f>
        <v>13121597</v>
      </c>
      <c r="I73" s="2">
        <f>+(I78+I80+I81+I82)-(E78+E80+E81+E82)</f>
        <v>0</v>
      </c>
      <c r="J73" s="2">
        <f t="shared" si="11"/>
        <v>0</v>
      </c>
      <c r="K73" s="2">
        <f t="shared" si="11"/>
        <v>176643</v>
      </c>
    </row>
    <row r="74" spans="1:11" ht="12.75" hidden="1">
      <c r="A74" s="1" t="s">
        <v>115</v>
      </c>
      <c r="B74" s="2">
        <f>+TREND(C74:E74)</f>
        <v>16896301.33333333</v>
      </c>
      <c r="C74" s="2">
        <f>+C73</f>
        <v>13645898</v>
      </c>
      <c r="D74" s="2">
        <f aca="true" t="shared" si="12" ref="D74:K74">+D73</f>
        <v>7730042</v>
      </c>
      <c r="E74" s="2">
        <f t="shared" si="12"/>
        <v>-17688234</v>
      </c>
      <c r="F74" s="2">
        <f t="shared" si="12"/>
        <v>-17688234</v>
      </c>
      <c r="G74" s="2">
        <f t="shared" si="12"/>
        <v>-17688234</v>
      </c>
      <c r="H74" s="2">
        <f t="shared" si="12"/>
        <v>13121597</v>
      </c>
      <c r="I74" s="2">
        <f t="shared" si="12"/>
        <v>0</v>
      </c>
      <c r="J74" s="2">
        <f t="shared" si="12"/>
        <v>0</v>
      </c>
      <c r="K74" s="2">
        <f t="shared" si="12"/>
        <v>176643</v>
      </c>
    </row>
    <row r="75" spans="1:11" ht="12.75" hidden="1">
      <c r="A75" s="1" t="s">
        <v>116</v>
      </c>
      <c r="B75" s="2">
        <f>+B84-(((B80+B81+B78)*B70)-B79)</f>
        <v>-2712473</v>
      </c>
      <c r="C75" s="2">
        <f aca="true" t="shared" si="13" ref="C75:K75">+C84-(((C80+C81+C78)*C70)-C79)</f>
        <v>779834.750293972</v>
      </c>
      <c r="D75" s="2">
        <f t="shared" si="13"/>
        <v>8041314.7369464</v>
      </c>
      <c r="E75" s="2">
        <f t="shared" si="13"/>
        <v>17836593</v>
      </c>
      <c r="F75" s="2">
        <f t="shared" si="13"/>
        <v>15455815</v>
      </c>
      <c r="G75" s="2">
        <f t="shared" si="13"/>
        <v>15455815</v>
      </c>
      <c r="H75" s="2">
        <f t="shared" si="13"/>
        <v>56788178.555773735</v>
      </c>
      <c r="I75" s="2">
        <f t="shared" si="13"/>
        <v>15692886.188571094</v>
      </c>
      <c r="J75" s="2">
        <f t="shared" si="13"/>
        <v>-17573412.208514735</v>
      </c>
      <c r="K75" s="2">
        <f t="shared" si="13"/>
        <v>-18288239.01914551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-777173</v>
      </c>
      <c r="C77" s="3">
        <v>29382903</v>
      </c>
      <c r="D77" s="3">
        <v>39893923</v>
      </c>
      <c r="E77" s="3">
        <v>48225281</v>
      </c>
      <c r="F77" s="3">
        <v>48225281</v>
      </c>
      <c r="G77" s="3">
        <v>48225281</v>
      </c>
      <c r="H77" s="3">
        <v>36347621</v>
      </c>
      <c r="I77" s="3">
        <v>107975515</v>
      </c>
      <c r="J77" s="3">
        <v>55334488</v>
      </c>
      <c r="K77" s="3">
        <v>59905118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-2712473</v>
      </c>
      <c r="C79" s="3">
        <v>-7860500</v>
      </c>
      <c r="D79" s="3">
        <v>18583398</v>
      </c>
      <c r="E79" s="3">
        <v>15188212</v>
      </c>
      <c r="F79" s="3">
        <v>13935434</v>
      </c>
      <c r="G79" s="3">
        <v>13935434</v>
      </c>
      <c r="H79" s="3">
        <v>53471882</v>
      </c>
      <c r="I79" s="3">
        <v>15961650</v>
      </c>
      <c r="J79" s="3">
        <v>-17089655</v>
      </c>
      <c r="K79" s="3">
        <v>-17841599</v>
      </c>
    </row>
    <row r="80" spans="1:11" ht="12.75" hidden="1">
      <c r="A80" s="1" t="s">
        <v>68</v>
      </c>
      <c r="B80" s="3">
        <v>326926</v>
      </c>
      <c r="C80" s="3">
        <v>10226270</v>
      </c>
      <c r="D80" s="3">
        <v>25429265</v>
      </c>
      <c r="E80" s="3">
        <v>4014632</v>
      </c>
      <c r="F80" s="3">
        <v>4014632</v>
      </c>
      <c r="G80" s="3">
        <v>4014632</v>
      </c>
      <c r="H80" s="3">
        <v>38884619</v>
      </c>
      <c r="I80" s="3">
        <v>4014632</v>
      </c>
      <c r="J80" s="3">
        <v>4014632</v>
      </c>
      <c r="K80" s="3">
        <v>4191275</v>
      </c>
    </row>
    <row r="81" spans="1:11" ht="12.75" hidden="1">
      <c r="A81" s="1" t="s">
        <v>69</v>
      </c>
      <c r="B81" s="3">
        <v>0</v>
      </c>
      <c r="C81" s="3">
        <v>3746554</v>
      </c>
      <c r="D81" s="3">
        <v>-3726399</v>
      </c>
      <c r="E81" s="3">
        <v>0</v>
      </c>
      <c r="F81" s="3">
        <v>0</v>
      </c>
      <c r="G81" s="3">
        <v>0</v>
      </c>
      <c r="H81" s="3">
        <v>-4060156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13728</v>
      </c>
      <c r="D83" s="3">
        <v>-25179</v>
      </c>
      <c r="E83" s="3">
        <v>0</v>
      </c>
      <c r="F83" s="3">
        <v>0</v>
      </c>
      <c r="G83" s="3">
        <v>0</v>
      </c>
      <c r="H83" s="3">
        <v>-4306</v>
      </c>
      <c r="I83" s="3">
        <v>86380337</v>
      </c>
      <c r="J83" s="3">
        <v>48249194</v>
      </c>
      <c r="K83" s="3">
        <v>51399850</v>
      </c>
    </row>
    <row r="84" spans="1:11" ht="12.75" hidden="1">
      <c r="A84" s="1" t="s">
        <v>72</v>
      </c>
      <c r="B84" s="3">
        <v>0</v>
      </c>
      <c r="C84" s="3">
        <v>8646863</v>
      </c>
      <c r="D84" s="3">
        <v>-10555781</v>
      </c>
      <c r="E84" s="3">
        <v>2648381</v>
      </c>
      <c r="F84" s="3">
        <v>1520381</v>
      </c>
      <c r="G84" s="3">
        <v>1520381</v>
      </c>
      <c r="H84" s="3">
        <v>3312171</v>
      </c>
      <c r="I84" s="3">
        <v>2942939</v>
      </c>
      <c r="J84" s="3">
        <v>3016822</v>
      </c>
      <c r="K84" s="3">
        <v>3149562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45165614</v>
      </c>
      <c r="C5" s="6">
        <v>47470760</v>
      </c>
      <c r="D5" s="23">
        <v>51321994</v>
      </c>
      <c r="E5" s="24">
        <v>45289566</v>
      </c>
      <c r="F5" s="6">
        <v>43292094</v>
      </c>
      <c r="G5" s="25">
        <v>43292094</v>
      </c>
      <c r="H5" s="26">
        <v>49646674</v>
      </c>
      <c r="I5" s="24">
        <v>51498603</v>
      </c>
      <c r="J5" s="6">
        <v>46869664</v>
      </c>
      <c r="K5" s="25">
        <v>48931928</v>
      </c>
    </row>
    <row r="6" spans="1:11" ht="13.5">
      <c r="A6" s="22" t="s">
        <v>18</v>
      </c>
      <c r="B6" s="6">
        <v>124782030</v>
      </c>
      <c r="C6" s="6">
        <v>133180217</v>
      </c>
      <c r="D6" s="23">
        <v>141167272</v>
      </c>
      <c r="E6" s="24">
        <v>167133411</v>
      </c>
      <c r="F6" s="6">
        <v>165974963</v>
      </c>
      <c r="G6" s="25">
        <v>165974963</v>
      </c>
      <c r="H6" s="26">
        <v>147934904</v>
      </c>
      <c r="I6" s="24">
        <v>185264212</v>
      </c>
      <c r="J6" s="6">
        <v>196672223</v>
      </c>
      <c r="K6" s="25">
        <v>205325802</v>
      </c>
    </row>
    <row r="7" spans="1:11" ht="13.5">
      <c r="A7" s="22" t="s">
        <v>19</v>
      </c>
      <c r="B7" s="6">
        <v>959830</v>
      </c>
      <c r="C7" s="6">
        <v>1765200</v>
      </c>
      <c r="D7" s="23">
        <v>1170762</v>
      </c>
      <c r="E7" s="24">
        <v>1374605</v>
      </c>
      <c r="F7" s="6">
        <v>1655346</v>
      </c>
      <c r="G7" s="25">
        <v>1655346</v>
      </c>
      <c r="H7" s="26">
        <v>1601705</v>
      </c>
      <c r="I7" s="24">
        <v>1719904</v>
      </c>
      <c r="J7" s="6">
        <v>1792138</v>
      </c>
      <c r="K7" s="25">
        <v>1870993</v>
      </c>
    </row>
    <row r="8" spans="1:11" ht="13.5">
      <c r="A8" s="22" t="s">
        <v>20</v>
      </c>
      <c r="B8" s="6">
        <v>42064356</v>
      </c>
      <c r="C8" s="6">
        <v>47927000</v>
      </c>
      <c r="D8" s="23">
        <v>54519888</v>
      </c>
      <c r="E8" s="24">
        <v>58663696</v>
      </c>
      <c r="F8" s="6">
        <v>66634696</v>
      </c>
      <c r="G8" s="25">
        <v>66634696</v>
      </c>
      <c r="H8" s="26">
        <v>59585083</v>
      </c>
      <c r="I8" s="24">
        <v>58435000</v>
      </c>
      <c r="J8" s="6">
        <v>60394000</v>
      </c>
      <c r="K8" s="25">
        <v>60348000</v>
      </c>
    </row>
    <row r="9" spans="1:11" ht="13.5">
      <c r="A9" s="22" t="s">
        <v>21</v>
      </c>
      <c r="B9" s="6">
        <v>14462187</v>
      </c>
      <c r="C9" s="6">
        <v>16315093</v>
      </c>
      <c r="D9" s="23">
        <v>18282253</v>
      </c>
      <c r="E9" s="24">
        <v>12352069</v>
      </c>
      <c r="F9" s="6">
        <v>16821007</v>
      </c>
      <c r="G9" s="25">
        <v>16821007</v>
      </c>
      <c r="H9" s="26">
        <v>17303751</v>
      </c>
      <c r="I9" s="24">
        <v>16977061</v>
      </c>
      <c r="J9" s="6">
        <v>17693478</v>
      </c>
      <c r="K9" s="25">
        <v>18471991</v>
      </c>
    </row>
    <row r="10" spans="1:11" ht="25.5">
      <c r="A10" s="27" t="s">
        <v>105</v>
      </c>
      <c r="B10" s="28">
        <f>SUM(B5:B9)</f>
        <v>227434017</v>
      </c>
      <c r="C10" s="29">
        <f aca="true" t="shared" si="0" ref="C10:K10">SUM(C5:C9)</f>
        <v>246658270</v>
      </c>
      <c r="D10" s="30">
        <f t="shared" si="0"/>
        <v>266462169</v>
      </c>
      <c r="E10" s="28">
        <f t="shared" si="0"/>
        <v>284813347</v>
      </c>
      <c r="F10" s="29">
        <f t="shared" si="0"/>
        <v>294378106</v>
      </c>
      <c r="G10" s="31">
        <f t="shared" si="0"/>
        <v>294378106</v>
      </c>
      <c r="H10" s="32">
        <f t="shared" si="0"/>
        <v>276072117</v>
      </c>
      <c r="I10" s="28">
        <f t="shared" si="0"/>
        <v>313894780</v>
      </c>
      <c r="J10" s="29">
        <f t="shared" si="0"/>
        <v>323421503</v>
      </c>
      <c r="K10" s="31">
        <f t="shared" si="0"/>
        <v>334948714</v>
      </c>
    </row>
    <row r="11" spans="1:11" ht="13.5">
      <c r="A11" s="22" t="s">
        <v>22</v>
      </c>
      <c r="B11" s="6">
        <v>78085760</v>
      </c>
      <c r="C11" s="6">
        <v>82624334</v>
      </c>
      <c r="D11" s="23">
        <v>92668976</v>
      </c>
      <c r="E11" s="24">
        <v>99403274</v>
      </c>
      <c r="F11" s="6">
        <v>101642235</v>
      </c>
      <c r="G11" s="25">
        <v>101642235</v>
      </c>
      <c r="H11" s="26">
        <v>95528812</v>
      </c>
      <c r="I11" s="24">
        <v>106937532</v>
      </c>
      <c r="J11" s="6">
        <v>111428915</v>
      </c>
      <c r="K11" s="25">
        <v>116331791</v>
      </c>
    </row>
    <row r="12" spans="1:11" ht="13.5">
      <c r="A12" s="22" t="s">
        <v>23</v>
      </c>
      <c r="B12" s="6">
        <v>5450053</v>
      </c>
      <c r="C12" s="6">
        <v>6334894</v>
      </c>
      <c r="D12" s="23">
        <v>6765306</v>
      </c>
      <c r="E12" s="24">
        <v>6954328</v>
      </c>
      <c r="F12" s="6">
        <v>6211101</v>
      </c>
      <c r="G12" s="25">
        <v>6211101</v>
      </c>
      <c r="H12" s="26">
        <v>6141569</v>
      </c>
      <c r="I12" s="24">
        <v>6211101</v>
      </c>
      <c r="J12" s="6">
        <v>6471969</v>
      </c>
      <c r="K12" s="25">
        <v>6756736</v>
      </c>
    </row>
    <row r="13" spans="1:11" ht="13.5">
      <c r="A13" s="22" t="s">
        <v>106</v>
      </c>
      <c r="B13" s="6">
        <v>0</v>
      </c>
      <c r="C13" s="6">
        <v>0</v>
      </c>
      <c r="D13" s="23">
        <v>0</v>
      </c>
      <c r="E13" s="24">
        <v>37802754</v>
      </c>
      <c r="F13" s="6">
        <v>37802754</v>
      </c>
      <c r="G13" s="25">
        <v>37802754</v>
      </c>
      <c r="H13" s="26">
        <v>0</v>
      </c>
      <c r="I13" s="24">
        <v>38525878</v>
      </c>
      <c r="J13" s="6">
        <v>40143964</v>
      </c>
      <c r="K13" s="25">
        <v>41910298</v>
      </c>
    </row>
    <row r="14" spans="1:11" ht="13.5">
      <c r="A14" s="22" t="s">
        <v>24</v>
      </c>
      <c r="B14" s="6">
        <v>9922566</v>
      </c>
      <c r="C14" s="6">
        <v>10166226</v>
      </c>
      <c r="D14" s="23">
        <v>11674615</v>
      </c>
      <c r="E14" s="24">
        <v>312817</v>
      </c>
      <c r="F14" s="6">
        <v>312817</v>
      </c>
      <c r="G14" s="25">
        <v>312817</v>
      </c>
      <c r="H14" s="26">
        <v>4088376</v>
      </c>
      <c r="I14" s="24">
        <v>0</v>
      </c>
      <c r="J14" s="6">
        <v>0</v>
      </c>
      <c r="K14" s="25">
        <v>0</v>
      </c>
    </row>
    <row r="15" spans="1:11" ht="13.5">
      <c r="A15" s="22" t="s">
        <v>107</v>
      </c>
      <c r="B15" s="6">
        <v>101564687</v>
      </c>
      <c r="C15" s="6">
        <v>104928450</v>
      </c>
      <c r="D15" s="23">
        <v>98128806</v>
      </c>
      <c r="E15" s="24">
        <v>115896942</v>
      </c>
      <c r="F15" s="6">
        <v>118075336</v>
      </c>
      <c r="G15" s="25">
        <v>118075336</v>
      </c>
      <c r="H15" s="26">
        <v>122353483</v>
      </c>
      <c r="I15" s="24">
        <v>160990522</v>
      </c>
      <c r="J15" s="6">
        <v>141363405</v>
      </c>
      <c r="K15" s="25">
        <v>147583396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35054053</v>
      </c>
      <c r="C17" s="6">
        <v>39122991</v>
      </c>
      <c r="D17" s="23">
        <v>41260888</v>
      </c>
      <c r="E17" s="24">
        <v>73651486</v>
      </c>
      <c r="F17" s="6">
        <v>79131069</v>
      </c>
      <c r="G17" s="25">
        <v>79131069</v>
      </c>
      <c r="H17" s="26">
        <v>40404187</v>
      </c>
      <c r="I17" s="24">
        <v>78498594</v>
      </c>
      <c r="J17" s="6">
        <v>78490871</v>
      </c>
      <c r="K17" s="25">
        <v>81944479</v>
      </c>
    </row>
    <row r="18" spans="1:11" ht="13.5">
      <c r="A18" s="33" t="s">
        <v>26</v>
      </c>
      <c r="B18" s="34">
        <f>SUM(B11:B17)</f>
        <v>230077119</v>
      </c>
      <c r="C18" s="35">
        <f aca="true" t="shared" si="1" ref="C18:K18">SUM(C11:C17)</f>
        <v>243176895</v>
      </c>
      <c r="D18" s="36">
        <f t="shared" si="1"/>
        <v>250498591</v>
      </c>
      <c r="E18" s="34">
        <f t="shared" si="1"/>
        <v>334021601</v>
      </c>
      <c r="F18" s="35">
        <f t="shared" si="1"/>
        <v>343175312</v>
      </c>
      <c r="G18" s="37">
        <f t="shared" si="1"/>
        <v>343175312</v>
      </c>
      <c r="H18" s="38">
        <f t="shared" si="1"/>
        <v>268516427</v>
      </c>
      <c r="I18" s="34">
        <f t="shared" si="1"/>
        <v>391163627</v>
      </c>
      <c r="J18" s="35">
        <f t="shared" si="1"/>
        <v>377899124</v>
      </c>
      <c r="K18" s="37">
        <f t="shared" si="1"/>
        <v>394526700</v>
      </c>
    </row>
    <row r="19" spans="1:11" ht="13.5">
      <c r="A19" s="33" t="s">
        <v>27</v>
      </c>
      <c r="B19" s="39">
        <f>+B10-B18</f>
        <v>-2643102</v>
      </c>
      <c r="C19" s="40">
        <f aca="true" t="shared" si="2" ref="C19:K19">+C10-C18</f>
        <v>3481375</v>
      </c>
      <c r="D19" s="41">
        <f t="shared" si="2"/>
        <v>15963578</v>
      </c>
      <c r="E19" s="39">
        <f t="shared" si="2"/>
        <v>-49208254</v>
      </c>
      <c r="F19" s="40">
        <f t="shared" si="2"/>
        <v>-48797206</v>
      </c>
      <c r="G19" s="42">
        <f t="shared" si="2"/>
        <v>-48797206</v>
      </c>
      <c r="H19" s="43">
        <f t="shared" si="2"/>
        <v>7555690</v>
      </c>
      <c r="I19" s="39">
        <f t="shared" si="2"/>
        <v>-77268847</v>
      </c>
      <c r="J19" s="40">
        <f t="shared" si="2"/>
        <v>-54477621</v>
      </c>
      <c r="K19" s="42">
        <f t="shared" si="2"/>
        <v>-59577986</v>
      </c>
    </row>
    <row r="20" spans="1:11" ht="25.5">
      <c r="A20" s="44" t="s">
        <v>28</v>
      </c>
      <c r="B20" s="45">
        <v>12172314</v>
      </c>
      <c r="C20" s="46">
        <v>0</v>
      </c>
      <c r="D20" s="47">
        <v>6220545</v>
      </c>
      <c r="E20" s="45">
        <v>42851304</v>
      </c>
      <c r="F20" s="46">
        <v>43422782</v>
      </c>
      <c r="G20" s="48">
        <v>43422782</v>
      </c>
      <c r="H20" s="49">
        <v>49407028</v>
      </c>
      <c r="I20" s="45">
        <v>31962000</v>
      </c>
      <c r="J20" s="46">
        <v>21070000</v>
      </c>
      <c r="K20" s="48">
        <v>21601000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9529212</v>
      </c>
      <c r="C22" s="58">
        <f aca="true" t="shared" si="3" ref="C22:K22">SUM(C19:C21)</f>
        <v>3481375</v>
      </c>
      <c r="D22" s="59">
        <f t="shared" si="3"/>
        <v>22184123</v>
      </c>
      <c r="E22" s="57">
        <f t="shared" si="3"/>
        <v>-6356950</v>
      </c>
      <c r="F22" s="58">
        <f t="shared" si="3"/>
        <v>-5374424</v>
      </c>
      <c r="G22" s="60">
        <f t="shared" si="3"/>
        <v>-5374424</v>
      </c>
      <c r="H22" s="61">
        <f t="shared" si="3"/>
        <v>56962718</v>
      </c>
      <c r="I22" s="57">
        <f t="shared" si="3"/>
        <v>-45306847</v>
      </c>
      <c r="J22" s="58">
        <f t="shared" si="3"/>
        <v>-33407621</v>
      </c>
      <c r="K22" s="60">
        <f t="shared" si="3"/>
        <v>-37976986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9529212</v>
      </c>
      <c r="C24" s="40">
        <f aca="true" t="shared" si="4" ref="C24:K24">SUM(C22:C23)</f>
        <v>3481375</v>
      </c>
      <c r="D24" s="41">
        <f t="shared" si="4"/>
        <v>22184123</v>
      </c>
      <c r="E24" s="39">
        <f t="shared" si="4"/>
        <v>-6356950</v>
      </c>
      <c r="F24" s="40">
        <f t="shared" si="4"/>
        <v>-5374424</v>
      </c>
      <c r="G24" s="42">
        <f t="shared" si="4"/>
        <v>-5374424</v>
      </c>
      <c r="H24" s="43">
        <f t="shared" si="4"/>
        <v>56962718</v>
      </c>
      <c r="I24" s="39">
        <f t="shared" si="4"/>
        <v>-45306847</v>
      </c>
      <c r="J24" s="40">
        <f t="shared" si="4"/>
        <v>-33407621</v>
      </c>
      <c r="K24" s="42">
        <f t="shared" si="4"/>
        <v>-37976986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13662140</v>
      </c>
      <c r="C27" s="7">
        <v>28643189</v>
      </c>
      <c r="D27" s="69">
        <v>9356202</v>
      </c>
      <c r="E27" s="70">
        <v>44251304</v>
      </c>
      <c r="F27" s="7">
        <v>46462782</v>
      </c>
      <c r="G27" s="71">
        <v>46462782</v>
      </c>
      <c r="H27" s="72">
        <v>40666689</v>
      </c>
      <c r="I27" s="70">
        <v>32162000</v>
      </c>
      <c r="J27" s="7">
        <v>21070000</v>
      </c>
      <c r="K27" s="71">
        <v>21601000</v>
      </c>
    </row>
    <row r="28" spans="1:11" ht="13.5">
      <c r="A28" s="73" t="s">
        <v>33</v>
      </c>
      <c r="B28" s="6">
        <v>13594805</v>
      </c>
      <c r="C28" s="6">
        <v>27259197</v>
      </c>
      <c r="D28" s="23">
        <v>7731530</v>
      </c>
      <c r="E28" s="24">
        <v>42851304</v>
      </c>
      <c r="F28" s="6">
        <v>43422782</v>
      </c>
      <c r="G28" s="25">
        <v>43422782</v>
      </c>
      <c r="H28" s="26">
        <v>0</v>
      </c>
      <c r="I28" s="24">
        <v>31962000</v>
      </c>
      <c r="J28" s="6">
        <v>21070000</v>
      </c>
      <c r="K28" s="25">
        <v>21601000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204834</v>
      </c>
      <c r="D31" s="23">
        <v>445514</v>
      </c>
      <c r="E31" s="24">
        <v>1400000</v>
      </c>
      <c r="F31" s="6">
        <v>2540000</v>
      </c>
      <c r="G31" s="25">
        <v>2540000</v>
      </c>
      <c r="H31" s="26">
        <v>0</v>
      </c>
      <c r="I31" s="24">
        <v>200000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13594805</v>
      </c>
      <c r="C32" s="7">
        <f aca="true" t="shared" si="5" ref="C32:K32">SUM(C28:C31)</f>
        <v>27464031</v>
      </c>
      <c r="D32" s="69">
        <f t="shared" si="5"/>
        <v>8177044</v>
      </c>
      <c r="E32" s="70">
        <f t="shared" si="5"/>
        <v>44251304</v>
      </c>
      <c r="F32" s="7">
        <f t="shared" si="5"/>
        <v>45962782</v>
      </c>
      <c r="G32" s="71">
        <f t="shared" si="5"/>
        <v>45962782</v>
      </c>
      <c r="H32" s="72">
        <f t="shared" si="5"/>
        <v>0</v>
      </c>
      <c r="I32" s="70">
        <f t="shared" si="5"/>
        <v>32162000</v>
      </c>
      <c r="J32" s="7">
        <f t="shared" si="5"/>
        <v>21070000</v>
      </c>
      <c r="K32" s="71">
        <f t="shared" si="5"/>
        <v>21601000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160004796</v>
      </c>
      <c r="C35" s="6">
        <v>125483713</v>
      </c>
      <c r="D35" s="23">
        <v>160309371</v>
      </c>
      <c r="E35" s="24">
        <v>86643943</v>
      </c>
      <c r="F35" s="6">
        <v>61639719</v>
      </c>
      <c r="G35" s="25">
        <v>61639719</v>
      </c>
      <c r="H35" s="26">
        <v>146173328</v>
      </c>
      <c r="I35" s="24">
        <v>55509849</v>
      </c>
      <c r="J35" s="6">
        <v>87614933</v>
      </c>
      <c r="K35" s="25">
        <v>99379628</v>
      </c>
    </row>
    <row r="36" spans="1:11" ht="13.5">
      <c r="A36" s="22" t="s">
        <v>39</v>
      </c>
      <c r="B36" s="6">
        <v>791343419</v>
      </c>
      <c r="C36" s="6">
        <v>781822193</v>
      </c>
      <c r="D36" s="23">
        <v>794239130</v>
      </c>
      <c r="E36" s="24">
        <v>782503040</v>
      </c>
      <c r="F36" s="6">
        <v>1034399119</v>
      </c>
      <c r="G36" s="25">
        <v>1034399119</v>
      </c>
      <c r="H36" s="26">
        <v>825861065</v>
      </c>
      <c r="I36" s="24">
        <v>1028035241</v>
      </c>
      <c r="J36" s="6">
        <v>998822277</v>
      </c>
      <c r="K36" s="25">
        <v>978512979</v>
      </c>
    </row>
    <row r="37" spans="1:11" ht="13.5">
      <c r="A37" s="22" t="s">
        <v>40</v>
      </c>
      <c r="B37" s="6">
        <v>95690134</v>
      </c>
      <c r="C37" s="6">
        <v>325696087</v>
      </c>
      <c r="D37" s="23">
        <v>381896071</v>
      </c>
      <c r="E37" s="24">
        <v>342903858</v>
      </c>
      <c r="F37" s="6">
        <v>403131689</v>
      </c>
      <c r="G37" s="25">
        <v>403131689</v>
      </c>
      <c r="H37" s="26">
        <v>380288022</v>
      </c>
      <c r="I37" s="24">
        <v>434470413</v>
      </c>
      <c r="J37" s="6">
        <v>460229788</v>
      </c>
      <c r="K37" s="25">
        <v>488621311</v>
      </c>
    </row>
    <row r="38" spans="1:11" ht="13.5">
      <c r="A38" s="22" t="s">
        <v>41</v>
      </c>
      <c r="B38" s="6">
        <v>245840175</v>
      </c>
      <c r="C38" s="6">
        <v>49100341</v>
      </c>
      <c r="D38" s="23">
        <v>73897584</v>
      </c>
      <c r="E38" s="24">
        <v>79742159</v>
      </c>
      <c r="F38" s="6">
        <v>43979347</v>
      </c>
      <c r="G38" s="25">
        <v>43979347</v>
      </c>
      <c r="H38" s="26">
        <v>73897584</v>
      </c>
      <c r="I38" s="24">
        <v>45453722</v>
      </c>
      <c r="J38" s="6">
        <v>46450714</v>
      </c>
      <c r="K38" s="25">
        <v>47491574</v>
      </c>
    </row>
    <row r="39" spans="1:11" ht="13.5">
      <c r="A39" s="22" t="s">
        <v>42</v>
      </c>
      <c r="B39" s="6">
        <v>600288698</v>
      </c>
      <c r="C39" s="6">
        <v>529028111</v>
      </c>
      <c r="D39" s="23">
        <v>476570722</v>
      </c>
      <c r="E39" s="24">
        <v>446500966</v>
      </c>
      <c r="F39" s="6">
        <v>648927802</v>
      </c>
      <c r="G39" s="25">
        <v>648927802</v>
      </c>
      <c r="H39" s="26">
        <v>460886014</v>
      </c>
      <c r="I39" s="24">
        <v>603620955</v>
      </c>
      <c r="J39" s="6">
        <v>579756708</v>
      </c>
      <c r="K39" s="25">
        <v>541779722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-20336467</v>
      </c>
      <c r="D42" s="23">
        <v>349674897</v>
      </c>
      <c r="E42" s="24">
        <v>0</v>
      </c>
      <c r="F42" s="6">
        <v>5903340</v>
      </c>
      <c r="G42" s="25">
        <v>5903340</v>
      </c>
      <c r="H42" s="26">
        <v>682963159</v>
      </c>
      <c r="I42" s="24">
        <v>58319423</v>
      </c>
      <c r="J42" s="6">
        <v>22880583</v>
      </c>
      <c r="K42" s="25">
        <v>20787900</v>
      </c>
    </row>
    <row r="43" spans="1:11" ht="13.5">
      <c r="A43" s="22" t="s">
        <v>45</v>
      </c>
      <c r="B43" s="6">
        <v>3120788</v>
      </c>
      <c r="C43" s="6">
        <v>-2737454</v>
      </c>
      <c r="D43" s="23">
        <v>-764150</v>
      </c>
      <c r="E43" s="24">
        <v>-2192024</v>
      </c>
      <c r="F43" s="6">
        <v>-2192024</v>
      </c>
      <c r="G43" s="25">
        <v>-2192024</v>
      </c>
      <c r="H43" s="26">
        <v>-1767769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2985797</v>
      </c>
      <c r="C44" s="6">
        <v>665728</v>
      </c>
      <c r="D44" s="23">
        <v>-765658</v>
      </c>
      <c r="E44" s="24">
        <v>429018</v>
      </c>
      <c r="F44" s="6">
        <v>-3579432</v>
      </c>
      <c r="G44" s="25">
        <v>-3579432</v>
      </c>
      <c r="H44" s="26">
        <v>-3101392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88153788</v>
      </c>
      <c r="C45" s="7">
        <v>-306693</v>
      </c>
      <c r="D45" s="69">
        <v>373535425</v>
      </c>
      <c r="E45" s="70">
        <v>-1464568</v>
      </c>
      <c r="F45" s="7">
        <v>42719434</v>
      </c>
      <c r="G45" s="71">
        <v>42719434</v>
      </c>
      <c r="H45" s="72">
        <v>996199233</v>
      </c>
      <c r="I45" s="70">
        <v>58423444</v>
      </c>
      <c r="J45" s="7">
        <v>23539449</v>
      </c>
      <c r="K45" s="71">
        <v>23257349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64428056</v>
      </c>
      <c r="C48" s="6">
        <v>29414899</v>
      </c>
      <c r="D48" s="23">
        <v>39398969</v>
      </c>
      <c r="E48" s="24">
        <v>298438</v>
      </c>
      <c r="F48" s="6">
        <v>104021</v>
      </c>
      <c r="G48" s="25">
        <v>104021</v>
      </c>
      <c r="H48" s="26">
        <v>28318785</v>
      </c>
      <c r="I48" s="24">
        <v>-26349518</v>
      </c>
      <c r="J48" s="6">
        <v>2469449</v>
      </c>
      <c r="K48" s="25">
        <v>1656349</v>
      </c>
    </row>
    <row r="49" spans="1:11" ht="13.5">
      <c r="A49" s="22" t="s">
        <v>50</v>
      </c>
      <c r="B49" s="6">
        <f>+B75</f>
        <v>119887006</v>
      </c>
      <c r="C49" s="6">
        <f aca="true" t="shared" si="6" ref="C49:K49">+C75</f>
        <v>375460389.1937083</v>
      </c>
      <c r="D49" s="23">
        <f t="shared" si="6"/>
        <v>230299208.35769156</v>
      </c>
      <c r="E49" s="24">
        <f t="shared" si="6"/>
        <v>363841450</v>
      </c>
      <c r="F49" s="6">
        <f t="shared" si="6"/>
        <v>377532672.5697001</v>
      </c>
      <c r="G49" s="25">
        <f t="shared" si="6"/>
        <v>377532672.5697001</v>
      </c>
      <c r="H49" s="26">
        <f t="shared" si="6"/>
        <v>75411082.22860366</v>
      </c>
      <c r="I49" s="24">
        <f t="shared" si="6"/>
        <v>396218462.20640117</v>
      </c>
      <c r="J49" s="6">
        <f t="shared" si="6"/>
        <v>388749025.76596117</v>
      </c>
      <c r="K49" s="25">
        <f t="shared" si="6"/>
        <v>402752095.7967213</v>
      </c>
    </row>
    <row r="50" spans="1:11" ht="13.5">
      <c r="A50" s="33" t="s">
        <v>51</v>
      </c>
      <c r="B50" s="7">
        <f>+B48-B49</f>
        <v>-55458950</v>
      </c>
      <c r="C50" s="7">
        <f aca="true" t="shared" si="7" ref="C50:K50">+C48-C49</f>
        <v>-346045490.1937083</v>
      </c>
      <c r="D50" s="69">
        <f t="shared" si="7"/>
        <v>-190900239.35769156</v>
      </c>
      <c r="E50" s="70">
        <f t="shared" si="7"/>
        <v>-363543012</v>
      </c>
      <c r="F50" s="7">
        <f t="shared" si="7"/>
        <v>-377428651.5697001</v>
      </c>
      <c r="G50" s="71">
        <f t="shared" si="7"/>
        <v>-377428651.5697001</v>
      </c>
      <c r="H50" s="72">
        <f t="shared" si="7"/>
        <v>-47092297.22860366</v>
      </c>
      <c r="I50" s="70">
        <f t="shared" si="7"/>
        <v>-422567980.20640117</v>
      </c>
      <c r="J50" s="7">
        <f t="shared" si="7"/>
        <v>-386279576.76596117</v>
      </c>
      <c r="K50" s="71">
        <f t="shared" si="7"/>
        <v>-401095746.7967213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794464207</v>
      </c>
      <c r="C53" s="6">
        <v>784770475</v>
      </c>
      <c r="D53" s="23">
        <v>796431154</v>
      </c>
      <c r="E53" s="24">
        <v>782503040</v>
      </c>
      <c r="F53" s="6">
        <v>1034399119</v>
      </c>
      <c r="G53" s="25">
        <v>1034399119</v>
      </c>
      <c r="H53" s="26">
        <v>827741641</v>
      </c>
      <c r="I53" s="24">
        <v>1028035241</v>
      </c>
      <c r="J53" s="6">
        <v>998822277</v>
      </c>
      <c r="K53" s="25">
        <v>978512979</v>
      </c>
    </row>
    <row r="54" spans="1:11" ht="13.5">
      <c r="A54" s="22" t="s">
        <v>54</v>
      </c>
      <c r="B54" s="6">
        <v>0</v>
      </c>
      <c r="C54" s="6">
        <v>0</v>
      </c>
      <c r="D54" s="23">
        <v>0</v>
      </c>
      <c r="E54" s="24">
        <v>37802754</v>
      </c>
      <c r="F54" s="6">
        <v>37802754</v>
      </c>
      <c r="G54" s="25">
        <v>37802754</v>
      </c>
      <c r="H54" s="26">
        <v>0</v>
      </c>
      <c r="I54" s="24">
        <v>38525878</v>
      </c>
      <c r="J54" s="6">
        <v>40143964</v>
      </c>
      <c r="K54" s="25">
        <v>41910298</v>
      </c>
    </row>
    <row r="55" spans="1:11" ht="13.5">
      <c r="A55" s="22" t="s">
        <v>55</v>
      </c>
      <c r="B55" s="6">
        <v>12511435</v>
      </c>
      <c r="C55" s="6">
        <v>12343736</v>
      </c>
      <c r="D55" s="23">
        <v>-111962</v>
      </c>
      <c r="E55" s="24">
        <v>0</v>
      </c>
      <c r="F55" s="6">
        <v>6521739</v>
      </c>
      <c r="G55" s="25">
        <v>6521739</v>
      </c>
      <c r="H55" s="26">
        <v>112754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10823126</v>
      </c>
      <c r="C56" s="6">
        <v>11645811</v>
      </c>
      <c r="D56" s="23">
        <v>9344778</v>
      </c>
      <c r="E56" s="24">
        <v>14859769</v>
      </c>
      <c r="F56" s="6">
        <v>12650531</v>
      </c>
      <c r="G56" s="25">
        <v>12650531</v>
      </c>
      <c r="H56" s="26">
        <v>9029747</v>
      </c>
      <c r="I56" s="24">
        <v>22441147</v>
      </c>
      <c r="J56" s="6">
        <v>17230855</v>
      </c>
      <c r="K56" s="25">
        <v>17989014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16086498</v>
      </c>
      <c r="D59" s="23">
        <v>0</v>
      </c>
      <c r="E59" s="24">
        <v>18249531</v>
      </c>
      <c r="F59" s="6">
        <v>18249531</v>
      </c>
      <c r="G59" s="25">
        <v>18249531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15</v>
      </c>
      <c r="F63" s="98">
        <v>15</v>
      </c>
      <c r="G63" s="99">
        <v>15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12044</v>
      </c>
      <c r="F65" s="98">
        <v>12044</v>
      </c>
      <c r="G65" s="99">
        <v>12044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0.0006600178420707386</v>
      </c>
      <c r="D70" s="5">
        <f t="shared" si="8"/>
        <v>1.7642432191350736</v>
      </c>
      <c r="E70" s="5">
        <f t="shared" si="8"/>
        <v>0</v>
      </c>
      <c r="F70" s="5">
        <f t="shared" si="8"/>
        <v>0.9501191616473864</v>
      </c>
      <c r="G70" s="5">
        <f t="shared" si="8"/>
        <v>0.9501191616473864</v>
      </c>
      <c r="H70" s="5">
        <f t="shared" si="8"/>
        <v>3.1832088035868806</v>
      </c>
      <c r="I70" s="5">
        <f t="shared" si="8"/>
        <v>0.8740990893064103</v>
      </c>
      <c r="J70" s="5">
        <f t="shared" si="8"/>
        <v>1.2352853864639826</v>
      </c>
      <c r="K70" s="5">
        <f t="shared" si="8"/>
        <v>1.2233969251136025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126415</v>
      </c>
      <c r="D71" s="2">
        <f t="shared" si="9"/>
        <v>350939124</v>
      </c>
      <c r="E71" s="2">
        <f t="shared" si="9"/>
        <v>0</v>
      </c>
      <c r="F71" s="2">
        <f t="shared" si="9"/>
        <v>204704952</v>
      </c>
      <c r="G71" s="2">
        <f t="shared" si="9"/>
        <v>204704952</v>
      </c>
      <c r="H71" s="2">
        <f t="shared" si="9"/>
        <v>648959601</v>
      </c>
      <c r="I71" s="2">
        <f t="shared" si="9"/>
        <v>212134122</v>
      </c>
      <c r="J71" s="2">
        <f t="shared" si="9"/>
        <v>308475736</v>
      </c>
      <c r="K71" s="2">
        <f t="shared" si="9"/>
        <v>318949253</v>
      </c>
    </row>
    <row r="72" spans="1:11" ht="12.75" hidden="1">
      <c r="A72" s="1" t="s">
        <v>113</v>
      </c>
      <c r="B72" s="2">
        <f>+B77</f>
        <v>182547256</v>
      </c>
      <c r="C72" s="2">
        <f aca="true" t="shared" si="10" ref="C72:K72">+C77</f>
        <v>191532701</v>
      </c>
      <c r="D72" s="2">
        <f t="shared" si="10"/>
        <v>198917655</v>
      </c>
      <c r="E72" s="2">
        <f t="shared" si="10"/>
        <v>219094990</v>
      </c>
      <c r="F72" s="2">
        <f t="shared" si="10"/>
        <v>215451872</v>
      </c>
      <c r="G72" s="2">
        <f t="shared" si="10"/>
        <v>215451872</v>
      </c>
      <c r="H72" s="2">
        <f t="shared" si="10"/>
        <v>203869630</v>
      </c>
      <c r="I72" s="2">
        <f t="shared" si="10"/>
        <v>242688872</v>
      </c>
      <c r="J72" s="2">
        <f t="shared" si="10"/>
        <v>249720218</v>
      </c>
      <c r="K72" s="2">
        <f t="shared" si="10"/>
        <v>260707908</v>
      </c>
    </row>
    <row r="73" spans="1:11" ht="12.75" hidden="1">
      <c r="A73" s="1" t="s">
        <v>114</v>
      </c>
      <c r="B73" s="2">
        <f>+B74</f>
        <v>27685560.499999996</v>
      </c>
      <c r="C73" s="2">
        <f aca="true" t="shared" si="11" ref="C73:K73">+(C78+C80+C81+C82)-(B78+B80+B81+B82)</f>
        <v>16067755</v>
      </c>
      <c r="D73" s="2">
        <f t="shared" si="11"/>
        <v>24948021</v>
      </c>
      <c r="E73" s="2">
        <f t="shared" si="11"/>
        <v>-35878546</v>
      </c>
      <c r="F73" s="2">
        <f>+(F78+F80+F81+F82)-(D78+D80+D81+D82)</f>
        <v>-30559296</v>
      </c>
      <c r="G73" s="2">
        <f>+(G78+G80+G81+G82)-(D78+D80+D81+D82)</f>
        <v>-30559296</v>
      </c>
      <c r="H73" s="2">
        <f>+(H78+H80+H81+H82)-(D78+D80+D81+D82)</f>
        <v>-2689368</v>
      </c>
      <c r="I73" s="2">
        <f>+(I78+I80+I81+I82)-(E78+E80+E81+E82)</f>
        <v>25642919</v>
      </c>
      <c r="J73" s="2">
        <f t="shared" si="11"/>
        <v>3286117</v>
      </c>
      <c r="K73" s="2">
        <f t="shared" si="11"/>
        <v>12577795</v>
      </c>
    </row>
    <row r="74" spans="1:11" ht="12.75" hidden="1">
      <c r="A74" s="1" t="s">
        <v>115</v>
      </c>
      <c r="B74" s="2">
        <f>+TREND(C74:E74)</f>
        <v>27685560.499999996</v>
      </c>
      <c r="C74" s="2">
        <f>+C73</f>
        <v>16067755</v>
      </c>
      <c r="D74" s="2">
        <f aca="true" t="shared" si="12" ref="D74:K74">+D73</f>
        <v>24948021</v>
      </c>
      <c r="E74" s="2">
        <f t="shared" si="12"/>
        <v>-35878546</v>
      </c>
      <c r="F74" s="2">
        <f t="shared" si="12"/>
        <v>-30559296</v>
      </c>
      <c r="G74" s="2">
        <f t="shared" si="12"/>
        <v>-30559296</v>
      </c>
      <c r="H74" s="2">
        <f t="shared" si="12"/>
        <v>-2689368</v>
      </c>
      <c r="I74" s="2">
        <f t="shared" si="12"/>
        <v>25642919</v>
      </c>
      <c r="J74" s="2">
        <f t="shared" si="12"/>
        <v>3286117</v>
      </c>
      <c r="K74" s="2">
        <f t="shared" si="12"/>
        <v>12577795</v>
      </c>
    </row>
    <row r="75" spans="1:11" ht="12.75" hidden="1">
      <c r="A75" s="1" t="s">
        <v>116</v>
      </c>
      <c r="B75" s="2">
        <f>+B84-(((B80+B81+B78)*B70)-B79)</f>
        <v>119887006</v>
      </c>
      <c r="C75" s="2">
        <f aca="true" t="shared" si="13" ref="C75:K75">+C84-(((C80+C81+C78)*C70)-C79)</f>
        <v>375460389.1937083</v>
      </c>
      <c r="D75" s="2">
        <f t="shared" si="13"/>
        <v>230299208.35769156</v>
      </c>
      <c r="E75" s="2">
        <f t="shared" si="13"/>
        <v>363841450</v>
      </c>
      <c r="F75" s="2">
        <f t="shared" si="13"/>
        <v>377532672.5697001</v>
      </c>
      <c r="G75" s="2">
        <f t="shared" si="13"/>
        <v>377532672.5697001</v>
      </c>
      <c r="H75" s="2">
        <f t="shared" si="13"/>
        <v>75411082.22860366</v>
      </c>
      <c r="I75" s="2">
        <f t="shared" si="13"/>
        <v>396218462.20640117</v>
      </c>
      <c r="J75" s="2">
        <f t="shared" si="13"/>
        <v>388749025.76596117</v>
      </c>
      <c r="K75" s="2">
        <f t="shared" si="13"/>
        <v>402752095.7967213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182547256</v>
      </c>
      <c r="C77" s="3">
        <v>191532701</v>
      </c>
      <c r="D77" s="3">
        <v>198917655</v>
      </c>
      <c r="E77" s="3">
        <v>219094990</v>
      </c>
      <c r="F77" s="3">
        <v>215451872</v>
      </c>
      <c r="G77" s="3">
        <v>215451872</v>
      </c>
      <c r="H77" s="3">
        <v>203869630</v>
      </c>
      <c r="I77" s="3">
        <v>242688872</v>
      </c>
      <c r="J77" s="3">
        <v>249720218</v>
      </c>
      <c r="K77" s="3">
        <v>260707908</v>
      </c>
    </row>
    <row r="78" spans="1:11" ht="12.75" hidden="1">
      <c r="A78" s="1" t="s">
        <v>66</v>
      </c>
      <c r="B78" s="3">
        <v>-3120788</v>
      </c>
      <c r="C78" s="3">
        <v>-2948282</v>
      </c>
      <c r="D78" s="3">
        <v>-2192024</v>
      </c>
      <c r="E78" s="3">
        <v>0</v>
      </c>
      <c r="F78" s="3">
        <v>0</v>
      </c>
      <c r="G78" s="3">
        <v>0</v>
      </c>
      <c r="H78" s="3">
        <v>-1880576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81987434</v>
      </c>
      <c r="C79" s="3">
        <v>307203642</v>
      </c>
      <c r="D79" s="3">
        <v>329114590</v>
      </c>
      <c r="E79" s="3">
        <v>330157739</v>
      </c>
      <c r="F79" s="3">
        <v>350180318</v>
      </c>
      <c r="G79" s="3">
        <v>350180318</v>
      </c>
      <c r="H79" s="3">
        <v>325845436</v>
      </c>
      <c r="I79" s="3">
        <v>375588723</v>
      </c>
      <c r="J79" s="3">
        <v>394629395</v>
      </c>
      <c r="K79" s="3">
        <v>416006591</v>
      </c>
    </row>
    <row r="80" spans="1:11" ht="12.75" hidden="1">
      <c r="A80" s="1" t="s">
        <v>68</v>
      </c>
      <c r="B80" s="3">
        <v>42945507</v>
      </c>
      <c r="C80" s="3">
        <v>52956897</v>
      </c>
      <c r="D80" s="3">
        <v>75200620</v>
      </c>
      <c r="E80" s="3">
        <v>32061126</v>
      </c>
      <c r="F80" s="3">
        <v>34145465</v>
      </c>
      <c r="G80" s="3">
        <v>34145465</v>
      </c>
      <c r="H80" s="3">
        <v>72919906</v>
      </c>
      <c r="I80" s="3">
        <v>54469134</v>
      </c>
      <c r="J80" s="3">
        <v>57755251</v>
      </c>
      <c r="K80" s="3">
        <v>70333046</v>
      </c>
    </row>
    <row r="81" spans="1:11" ht="12.75" hidden="1">
      <c r="A81" s="1" t="s">
        <v>69</v>
      </c>
      <c r="B81" s="3">
        <v>10155447</v>
      </c>
      <c r="C81" s="3">
        <v>16039306</v>
      </c>
      <c r="D81" s="3">
        <v>17987346</v>
      </c>
      <c r="E81" s="3">
        <v>23056270</v>
      </c>
      <c r="F81" s="3">
        <v>26291181</v>
      </c>
      <c r="G81" s="3">
        <v>26291181</v>
      </c>
      <c r="H81" s="3">
        <v>17267244</v>
      </c>
      <c r="I81" s="3">
        <v>26291181</v>
      </c>
      <c r="J81" s="3">
        <v>26291181</v>
      </c>
      <c r="K81" s="3">
        <v>26291181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126415</v>
      </c>
      <c r="D83" s="3">
        <v>350939124</v>
      </c>
      <c r="E83" s="3">
        <v>0</v>
      </c>
      <c r="F83" s="3">
        <v>204704952</v>
      </c>
      <c r="G83" s="3">
        <v>204704952</v>
      </c>
      <c r="H83" s="3">
        <v>648959601</v>
      </c>
      <c r="I83" s="3">
        <v>212134122</v>
      </c>
      <c r="J83" s="3">
        <v>308475736</v>
      </c>
      <c r="K83" s="3">
        <v>318949253</v>
      </c>
    </row>
    <row r="84" spans="1:11" ht="12.75" hidden="1">
      <c r="A84" s="1" t="s">
        <v>72</v>
      </c>
      <c r="B84" s="3">
        <v>37899572</v>
      </c>
      <c r="C84" s="3">
        <v>68300340</v>
      </c>
      <c r="D84" s="3">
        <v>61723592</v>
      </c>
      <c r="E84" s="3">
        <v>33683711</v>
      </c>
      <c r="F84" s="3">
        <v>84774370</v>
      </c>
      <c r="G84" s="3">
        <v>84774370</v>
      </c>
      <c r="H84" s="3">
        <v>30663910</v>
      </c>
      <c r="I84" s="3">
        <v>91222257</v>
      </c>
      <c r="J84" s="3">
        <v>97940960</v>
      </c>
      <c r="K84" s="3">
        <v>104955287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7649590</v>
      </c>
      <c r="C5" s="6">
        <v>8314144</v>
      </c>
      <c r="D5" s="23">
        <v>11128564</v>
      </c>
      <c r="E5" s="24">
        <v>11788157</v>
      </c>
      <c r="F5" s="6">
        <v>11788157</v>
      </c>
      <c r="G5" s="25">
        <v>11788157</v>
      </c>
      <c r="H5" s="26">
        <v>5701609</v>
      </c>
      <c r="I5" s="24">
        <v>12187775</v>
      </c>
      <c r="J5" s="6">
        <v>12699662</v>
      </c>
      <c r="K5" s="25">
        <v>13258447</v>
      </c>
    </row>
    <row r="6" spans="1:11" ht="13.5">
      <c r="A6" s="22" t="s">
        <v>18</v>
      </c>
      <c r="B6" s="6">
        <v>13488550</v>
      </c>
      <c r="C6" s="6">
        <v>13492241</v>
      </c>
      <c r="D6" s="23">
        <v>13846371</v>
      </c>
      <c r="E6" s="24">
        <v>18452040</v>
      </c>
      <c r="F6" s="6">
        <v>18452040</v>
      </c>
      <c r="G6" s="25">
        <v>18452040</v>
      </c>
      <c r="H6" s="26">
        <v>18271362</v>
      </c>
      <c r="I6" s="24">
        <v>20252295</v>
      </c>
      <c r="J6" s="6">
        <v>22359580</v>
      </c>
      <c r="K6" s="25">
        <v>24761831</v>
      </c>
    </row>
    <row r="7" spans="1:11" ht="13.5">
      <c r="A7" s="22" t="s">
        <v>19</v>
      </c>
      <c r="B7" s="6">
        <v>793248</v>
      </c>
      <c r="C7" s="6">
        <v>412483</v>
      </c>
      <c r="D7" s="23">
        <v>194956</v>
      </c>
      <c r="E7" s="24">
        <v>160748</v>
      </c>
      <c r="F7" s="6">
        <v>160748</v>
      </c>
      <c r="G7" s="25">
        <v>160748</v>
      </c>
      <c r="H7" s="26">
        <v>3386</v>
      </c>
      <c r="I7" s="24">
        <v>166197</v>
      </c>
      <c r="J7" s="6">
        <v>166197</v>
      </c>
      <c r="K7" s="25">
        <v>166197</v>
      </c>
    </row>
    <row r="8" spans="1:11" ht="13.5">
      <c r="A8" s="22" t="s">
        <v>20</v>
      </c>
      <c r="B8" s="6">
        <v>24698962</v>
      </c>
      <c r="C8" s="6">
        <v>28303144</v>
      </c>
      <c r="D8" s="23">
        <v>28387029</v>
      </c>
      <c r="E8" s="24">
        <v>30079000</v>
      </c>
      <c r="F8" s="6">
        <v>31647000</v>
      </c>
      <c r="G8" s="25">
        <v>31647000</v>
      </c>
      <c r="H8" s="26">
        <v>22123316</v>
      </c>
      <c r="I8" s="24">
        <v>29711000</v>
      </c>
      <c r="J8" s="6">
        <v>29899000</v>
      </c>
      <c r="K8" s="25">
        <v>29680000</v>
      </c>
    </row>
    <row r="9" spans="1:11" ht="13.5">
      <c r="A9" s="22" t="s">
        <v>21</v>
      </c>
      <c r="B9" s="6">
        <v>13204771</v>
      </c>
      <c r="C9" s="6">
        <v>11411245</v>
      </c>
      <c r="D9" s="23">
        <v>10188608</v>
      </c>
      <c r="E9" s="24">
        <v>6648066</v>
      </c>
      <c r="F9" s="6">
        <v>9648066</v>
      </c>
      <c r="G9" s="25">
        <v>9648066</v>
      </c>
      <c r="H9" s="26">
        <v>7883484</v>
      </c>
      <c r="I9" s="24">
        <v>9975207</v>
      </c>
      <c r="J9" s="6">
        <v>10068452</v>
      </c>
      <c r="K9" s="25">
        <v>10169984</v>
      </c>
    </row>
    <row r="10" spans="1:11" ht="25.5">
      <c r="A10" s="27" t="s">
        <v>105</v>
      </c>
      <c r="B10" s="28">
        <f>SUM(B5:B9)</f>
        <v>59835121</v>
      </c>
      <c r="C10" s="29">
        <f aca="true" t="shared" si="0" ref="C10:K10">SUM(C5:C9)</f>
        <v>61933257</v>
      </c>
      <c r="D10" s="30">
        <f t="shared" si="0"/>
        <v>63745528</v>
      </c>
      <c r="E10" s="28">
        <f t="shared" si="0"/>
        <v>67128011</v>
      </c>
      <c r="F10" s="29">
        <f t="shared" si="0"/>
        <v>71696011</v>
      </c>
      <c r="G10" s="31">
        <f t="shared" si="0"/>
        <v>71696011</v>
      </c>
      <c r="H10" s="32">
        <f t="shared" si="0"/>
        <v>53983157</v>
      </c>
      <c r="I10" s="28">
        <f t="shared" si="0"/>
        <v>72292474</v>
      </c>
      <c r="J10" s="29">
        <f t="shared" si="0"/>
        <v>75192891</v>
      </c>
      <c r="K10" s="31">
        <f t="shared" si="0"/>
        <v>78036459</v>
      </c>
    </row>
    <row r="11" spans="1:11" ht="13.5">
      <c r="A11" s="22" t="s">
        <v>22</v>
      </c>
      <c r="B11" s="6">
        <v>21076893</v>
      </c>
      <c r="C11" s="6">
        <v>23517612</v>
      </c>
      <c r="D11" s="23">
        <v>26654551</v>
      </c>
      <c r="E11" s="24">
        <v>25450599</v>
      </c>
      <c r="F11" s="6">
        <v>26135599</v>
      </c>
      <c r="G11" s="25">
        <v>26135599</v>
      </c>
      <c r="H11" s="26">
        <v>29590562</v>
      </c>
      <c r="I11" s="24">
        <v>26978515</v>
      </c>
      <c r="J11" s="6">
        <v>27653985</v>
      </c>
      <c r="K11" s="25">
        <v>28352103</v>
      </c>
    </row>
    <row r="12" spans="1:11" ht="13.5">
      <c r="A12" s="22" t="s">
        <v>23</v>
      </c>
      <c r="B12" s="6">
        <v>2410116</v>
      </c>
      <c r="C12" s="6">
        <v>2476180</v>
      </c>
      <c r="D12" s="23">
        <v>2622213</v>
      </c>
      <c r="E12" s="24">
        <v>2938306</v>
      </c>
      <c r="F12" s="6">
        <v>2938306</v>
      </c>
      <c r="G12" s="25">
        <v>2938306</v>
      </c>
      <c r="H12" s="26">
        <v>2622283</v>
      </c>
      <c r="I12" s="24">
        <v>4307445</v>
      </c>
      <c r="J12" s="6">
        <v>4096244</v>
      </c>
      <c r="K12" s="25">
        <v>4098311</v>
      </c>
    </row>
    <row r="13" spans="1:11" ht="13.5">
      <c r="A13" s="22" t="s">
        <v>106</v>
      </c>
      <c r="B13" s="6">
        <v>16279472</v>
      </c>
      <c r="C13" s="6">
        <v>17443426</v>
      </c>
      <c r="D13" s="23">
        <v>18776241</v>
      </c>
      <c r="E13" s="24">
        <v>12964982</v>
      </c>
      <c r="F13" s="6">
        <v>12964982</v>
      </c>
      <c r="G13" s="25">
        <v>12964982</v>
      </c>
      <c r="H13" s="26">
        <v>0</v>
      </c>
      <c r="I13" s="24">
        <v>15557977</v>
      </c>
      <c r="J13" s="6">
        <v>18669573</v>
      </c>
      <c r="K13" s="25">
        <v>22403488</v>
      </c>
    </row>
    <row r="14" spans="1:11" ht="13.5">
      <c r="A14" s="22" t="s">
        <v>24</v>
      </c>
      <c r="B14" s="6">
        <v>3428083</v>
      </c>
      <c r="C14" s="6">
        <v>3574966</v>
      </c>
      <c r="D14" s="23">
        <v>4339673</v>
      </c>
      <c r="E14" s="24">
        <v>1454876</v>
      </c>
      <c r="F14" s="6">
        <v>1454876</v>
      </c>
      <c r="G14" s="25">
        <v>1454876</v>
      </c>
      <c r="H14" s="26">
        <v>2085102</v>
      </c>
      <c r="I14" s="24">
        <v>1504196</v>
      </c>
      <c r="J14" s="6">
        <v>1567372</v>
      </c>
      <c r="K14" s="25">
        <v>1636337</v>
      </c>
    </row>
    <row r="15" spans="1:11" ht="13.5">
      <c r="A15" s="22" t="s">
        <v>107</v>
      </c>
      <c r="B15" s="6">
        <v>10947021</v>
      </c>
      <c r="C15" s="6">
        <v>11321187</v>
      </c>
      <c r="D15" s="23">
        <v>14174855</v>
      </c>
      <c r="E15" s="24">
        <v>15336400</v>
      </c>
      <c r="F15" s="6">
        <v>14918400</v>
      </c>
      <c r="G15" s="25">
        <v>14918400</v>
      </c>
      <c r="H15" s="26">
        <v>14949326</v>
      </c>
      <c r="I15" s="24">
        <v>16525498</v>
      </c>
      <c r="J15" s="6">
        <v>17206771</v>
      </c>
      <c r="K15" s="25">
        <v>17968038</v>
      </c>
    </row>
    <row r="16" spans="1:11" ht="13.5">
      <c r="A16" s="22" t="s">
        <v>20</v>
      </c>
      <c r="B16" s="6">
        <v>0</v>
      </c>
      <c r="C16" s="6">
        <v>19697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24280511</v>
      </c>
      <c r="C17" s="6">
        <v>29895542</v>
      </c>
      <c r="D17" s="23">
        <v>25945978</v>
      </c>
      <c r="E17" s="24">
        <v>15693538</v>
      </c>
      <c r="F17" s="6">
        <v>13072538</v>
      </c>
      <c r="G17" s="25">
        <v>13072538</v>
      </c>
      <c r="H17" s="26">
        <v>8105715</v>
      </c>
      <c r="I17" s="24">
        <v>18855240</v>
      </c>
      <c r="J17" s="6">
        <v>19645818</v>
      </c>
      <c r="K17" s="25">
        <v>20506302</v>
      </c>
    </row>
    <row r="18" spans="1:11" ht="13.5">
      <c r="A18" s="33" t="s">
        <v>26</v>
      </c>
      <c r="B18" s="34">
        <f>SUM(B11:B17)</f>
        <v>78422096</v>
      </c>
      <c r="C18" s="35">
        <f aca="true" t="shared" si="1" ref="C18:K18">SUM(C11:C17)</f>
        <v>88248610</v>
      </c>
      <c r="D18" s="36">
        <f t="shared" si="1"/>
        <v>92513511</v>
      </c>
      <c r="E18" s="34">
        <f t="shared" si="1"/>
        <v>73838701</v>
      </c>
      <c r="F18" s="35">
        <f t="shared" si="1"/>
        <v>71484701</v>
      </c>
      <c r="G18" s="37">
        <f t="shared" si="1"/>
        <v>71484701</v>
      </c>
      <c r="H18" s="38">
        <f t="shared" si="1"/>
        <v>57352988</v>
      </c>
      <c r="I18" s="34">
        <f t="shared" si="1"/>
        <v>83728871</v>
      </c>
      <c r="J18" s="35">
        <f t="shared" si="1"/>
        <v>88839763</v>
      </c>
      <c r="K18" s="37">
        <f t="shared" si="1"/>
        <v>94964579</v>
      </c>
    </row>
    <row r="19" spans="1:11" ht="13.5">
      <c r="A19" s="33" t="s">
        <v>27</v>
      </c>
      <c r="B19" s="39">
        <f>+B10-B18</f>
        <v>-18586975</v>
      </c>
      <c r="C19" s="40">
        <f aca="true" t="shared" si="2" ref="C19:K19">+C10-C18</f>
        <v>-26315353</v>
      </c>
      <c r="D19" s="41">
        <f t="shared" si="2"/>
        <v>-28767983</v>
      </c>
      <c r="E19" s="39">
        <f t="shared" si="2"/>
        <v>-6710690</v>
      </c>
      <c r="F19" s="40">
        <f t="shared" si="2"/>
        <v>211310</v>
      </c>
      <c r="G19" s="42">
        <f t="shared" si="2"/>
        <v>211310</v>
      </c>
      <c r="H19" s="43">
        <f t="shared" si="2"/>
        <v>-3369831</v>
      </c>
      <c r="I19" s="39">
        <f t="shared" si="2"/>
        <v>-11436397</v>
      </c>
      <c r="J19" s="40">
        <f t="shared" si="2"/>
        <v>-13646872</v>
      </c>
      <c r="K19" s="42">
        <f t="shared" si="2"/>
        <v>-16928120</v>
      </c>
    </row>
    <row r="20" spans="1:11" ht="25.5">
      <c r="A20" s="44" t="s">
        <v>28</v>
      </c>
      <c r="B20" s="45">
        <v>19621714</v>
      </c>
      <c r="C20" s="46">
        <v>19502395</v>
      </c>
      <c r="D20" s="47">
        <v>13789276</v>
      </c>
      <c r="E20" s="45">
        <v>19534000</v>
      </c>
      <c r="F20" s="46">
        <v>19442000</v>
      </c>
      <c r="G20" s="48">
        <v>19442000</v>
      </c>
      <c r="H20" s="49">
        <v>7002094</v>
      </c>
      <c r="I20" s="45">
        <v>12708000</v>
      </c>
      <c r="J20" s="46">
        <v>18945000</v>
      </c>
      <c r="K20" s="48">
        <v>18627000</v>
      </c>
    </row>
    <row r="21" spans="1:11" ht="63.75">
      <c r="A21" s="50" t="s">
        <v>108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1034739</v>
      </c>
      <c r="C22" s="58">
        <f aca="true" t="shared" si="3" ref="C22:K22">SUM(C19:C21)</f>
        <v>-6812958</v>
      </c>
      <c r="D22" s="59">
        <f t="shared" si="3"/>
        <v>-14978707</v>
      </c>
      <c r="E22" s="57">
        <f t="shared" si="3"/>
        <v>12823310</v>
      </c>
      <c r="F22" s="58">
        <f t="shared" si="3"/>
        <v>19653310</v>
      </c>
      <c r="G22" s="60">
        <f t="shared" si="3"/>
        <v>19653310</v>
      </c>
      <c r="H22" s="61">
        <f t="shared" si="3"/>
        <v>3632263</v>
      </c>
      <c r="I22" s="57">
        <f t="shared" si="3"/>
        <v>1271603</v>
      </c>
      <c r="J22" s="58">
        <f t="shared" si="3"/>
        <v>5298128</v>
      </c>
      <c r="K22" s="60">
        <f t="shared" si="3"/>
        <v>1698880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1034739</v>
      </c>
      <c r="C24" s="40">
        <f aca="true" t="shared" si="4" ref="C24:K24">SUM(C22:C23)</f>
        <v>-6812958</v>
      </c>
      <c r="D24" s="41">
        <f t="shared" si="4"/>
        <v>-14978707</v>
      </c>
      <c r="E24" s="39">
        <f t="shared" si="4"/>
        <v>12823310</v>
      </c>
      <c r="F24" s="40">
        <f t="shared" si="4"/>
        <v>19653310</v>
      </c>
      <c r="G24" s="42">
        <f t="shared" si="4"/>
        <v>19653310</v>
      </c>
      <c r="H24" s="43">
        <f t="shared" si="4"/>
        <v>3632263</v>
      </c>
      <c r="I24" s="39">
        <f t="shared" si="4"/>
        <v>1271603</v>
      </c>
      <c r="J24" s="40">
        <f t="shared" si="4"/>
        <v>5298128</v>
      </c>
      <c r="K24" s="42">
        <f t="shared" si="4"/>
        <v>1698880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145466</v>
      </c>
      <c r="C27" s="7">
        <v>11530</v>
      </c>
      <c r="D27" s="69">
        <v>15131066</v>
      </c>
      <c r="E27" s="70">
        <v>19534000</v>
      </c>
      <c r="F27" s="7">
        <v>21992000</v>
      </c>
      <c r="G27" s="71">
        <v>21992000</v>
      </c>
      <c r="H27" s="72">
        <v>4838441</v>
      </c>
      <c r="I27" s="70">
        <v>13483425</v>
      </c>
      <c r="J27" s="7">
        <v>19752993</v>
      </c>
      <c r="K27" s="71">
        <v>19470545</v>
      </c>
    </row>
    <row r="28" spans="1:11" ht="13.5">
      <c r="A28" s="73" t="s">
        <v>33</v>
      </c>
      <c r="B28" s="6">
        <v>0</v>
      </c>
      <c r="C28" s="6">
        <v>0</v>
      </c>
      <c r="D28" s="23">
        <v>1504659</v>
      </c>
      <c r="E28" s="24">
        <v>13898425</v>
      </c>
      <c r="F28" s="6">
        <v>19442000</v>
      </c>
      <c r="G28" s="25">
        <v>19442000</v>
      </c>
      <c r="H28" s="26">
        <v>0</v>
      </c>
      <c r="I28" s="24">
        <v>12708000</v>
      </c>
      <c r="J28" s="6">
        <v>16945000</v>
      </c>
      <c r="K28" s="25">
        <v>16627000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145466</v>
      </c>
      <c r="C31" s="6">
        <v>11530</v>
      </c>
      <c r="D31" s="23">
        <v>13626407</v>
      </c>
      <c r="E31" s="24">
        <v>5635575</v>
      </c>
      <c r="F31" s="6">
        <v>2550000</v>
      </c>
      <c r="G31" s="25">
        <v>2550000</v>
      </c>
      <c r="H31" s="26">
        <v>0</v>
      </c>
      <c r="I31" s="24">
        <v>775425</v>
      </c>
      <c r="J31" s="6">
        <v>2807993</v>
      </c>
      <c r="K31" s="25">
        <v>2843545</v>
      </c>
    </row>
    <row r="32" spans="1:11" ht="13.5">
      <c r="A32" s="33" t="s">
        <v>36</v>
      </c>
      <c r="B32" s="7">
        <f>SUM(B28:B31)</f>
        <v>145466</v>
      </c>
      <c r="C32" s="7">
        <f aca="true" t="shared" si="5" ref="C32:K32">SUM(C28:C31)</f>
        <v>11530</v>
      </c>
      <c r="D32" s="69">
        <f t="shared" si="5"/>
        <v>15131066</v>
      </c>
      <c r="E32" s="70">
        <f t="shared" si="5"/>
        <v>19534000</v>
      </c>
      <c r="F32" s="7">
        <f t="shared" si="5"/>
        <v>21992000</v>
      </c>
      <c r="G32" s="71">
        <f t="shared" si="5"/>
        <v>21992000</v>
      </c>
      <c r="H32" s="72">
        <f t="shared" si="5"/>
        <v>0</v>
      </c>
      <c r="I32" s="70">
        <f t="shared" si="5"/>
        <v>13483425</v>
      </c>
      <c r="J32" s="7">
        <f t="shared" si="5"/>
        <v>19752993</v>
      </c>
      <c r="K32" s="71">
        <f t="shared" si="5"/>
        <v>19470545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17536734</v>
      </c>
      <c r="C35" s="6">
        <v>15751974</v>
      </c>
      <c r="D35" s="23">
        <v>20229379</v>
      </c>
      <c r="E35" s="24">
        <v>15013481</v>
      </c>
      <c r="F35" s="6">
        <v>14994481</v>
      </c>
      <c r="G35" s="25">
        <v>14994481</v>
      </c>
      <c r="H35" s="26">
        <v>32651275</v>
      </c>
      <c r="I35" s="24">
        <v>21168345</v>
      </c>
      <c r="J35" s="6">
        <v>24301518</v>
      </c>
      <c r="K35" s="25">
        <v>24301519</v>
      </c>
    </row>
    <row r="36" spans="1:11" ht="13.5">
      <c r="A36" s="22" t="s">
        <v>39</v>
      </c>
      <c r="B36" s="6">
        <v>216909478</v>
      </c>
      <c r="C36" s="6">
        <v>229392547</v>
      </c>
      <c r="D36" s="23">
        <v>244358569</v>
      </c>
      <c r="E36" s="24">
        <v>226655031</v>
      </c>
      <c r="F36" s="6">
        <v>229113031</v>
      </c>
      <c r="G36" s="25">
        <v>229113031</v>
      </c>
      <c r="H36" s="26">
        <v>244959471</v>
      </c>
      <c r="I36" s="24">
        <v>230511744</v>
      </c>
      <c r="J36" s="6">
        <v>243717755</v>
      </c>
      <c r="K36" s="25">
        <v>237386686</v>
      </c>
    </row>
    <row r="37" spans="1:11" ht="13.5">
      <c r="A37" s="22" t="s">
        <v>40</v>
      </c>
      <c r="B37" s="6">
        <v>36712724</v>
      </c>
      <c r="C37" s="6">
        <v>44676815</v>
      </c>
      <c r="D37" s="23">
        <v>60507767</v>
      </c>
      <c r="E37" s="24">
        <v>12566827</v>
      </c>
      <c r="F37" s="6">
        <v>12566827</v>
      </c>
      <c r="G37" s="25">
        <v>12566827</v>
      </c>
      <c r="H37" s="26">
        <v>75033153</v>
      </c>
      <c r="I37" s="24">
        <v>20643195</v>
      </c>
      <c r="J37" s="6">
        <v>15207172</v>
      </c>
      <c r="K37" s="25">
        <v>15207569</v>
      </c>
    </row>
    <row r="38" spans="1:11" ht="13.5">
      <c r="A38" s="22" t="s">
        <v>41</v>
      </c>
      <c r="B38" s="6">
        <v>21956898</v>
      </c>
      <c r="C38" s="6">
        <v>27011499</v>
      </c>
      <c r="D38" s="23">
        <v>24133834</v>
      </c>
      <c r="E38" s="24">
        <v>39990310</v>
      </c>
      <c r="F38" s="6">
        <v>39990310</v>
      </c>
      <c r="G38" s="25">
        <v>39990310</v>
      </c>
      <c r="H38" s="26">
        <v>24061407</v>
      </c>
      <c r="I38" s="24">
        <v>39990310</v>
      </c>
      <c r="J38" s="6">
        <v>34302369</v>
      </c>
      <c r="K38" s="25">
        <v>35009411</v>
      </c>
    </row>
    <row r="39" spans="1:11" ht="13.5">
      <c r="A39" s="22" t="s">
        <v>42</v>
      </c>
      <c r="B39" s="6">
        <v>174741847</v>
      </c>
      <c r="C39" s="6">
        <v>137129094</v>
      </c>
      <c r="D39" s="23">
        <v>221270454</v>
      </c>
      <c r="E39" s="24">
        <v>189111375</v>
      </c>
      <c r="F39" s="6">
        <v>186302375</v>
      </c>
      <c r="G39" s="25">
        <v>186302375</v>
      </c>
      <c r="H39" s="26">
        <v>194912072</v>
      </c>
      <c r="I39" s="24">
        <v>191046584</v>
      </c>
      <c r="J39" s="6">
        <v>213211604</v>
      </c>
      <c r="K39" s="25">
        <v>209772345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83347378</v>
      </c>
      <c r="I42" s="24">
        <v>18992785</v>
      </c>
      <c r="J42" s="6">
        <v>3132675</v>
      </c>
      <c r="K42" s="25">
        <v>3132675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-4838441</v>
      </c>
      <c r="I43" s="24">
        <v>-13483425</v>
      </c>
      <c r="J43" s="6">
        <v>0</v>
      </c>
      <c r="K43" s="25">
        <v>0</v>
      </c>
    </row>
    <row r="44" spans="1:11" ht="13.5">
      <c r="A44" s="22" t="s">
        <v>46</v>
      </c>
      <c r="B44" s="6">
        <v>1491918</v>
      </c>
      <c r="C44" s="6">
        <v>11457</v>
      </c>
      <c r="D44" s="23">
        <v>9361</v>
      </c>
      <c r="E44" s="24">
        <v>104746</v>
      </c>
      <c r="F44" s="6">
        <v>0</v>
      </c>
      <c r="G44" s="25">
        <v>0</v>
      </c>
      <c r="H44" s="26">
        <v>-1525747</v>
      </c>
      <c r="I44" s="24">
        <v>74404</v>
      </c>
      <c r="J44" s="6">
        <v>77827</v>
      </c>
      <c r="K44" s="25">
        <v>0</v>
      </c>
    </row>
    <row r="45" spans="1:11" ht="13.5">
      <c r="A45" s="33" t="s">
        <v>47</v>
      </c>
      <c r="B45" s="7">
        <v>9474991</v>
      </c>
      <c r="C45" s="7">
        <v>6678988</v>
      </c>
      <c r="D45" s="69">
        <v>2462834</v>
      </c>
      <c r="E45" s="70">
        <v>8649332</v>
      </c>
      <c r="F45" s="7">
        <v>5709586</v>
      </c>
      <c r="G45" s="71">
        <v>5709586</v>
      </c>
      <c r="H45" s="72">
        <v>80528153</v>
      </c>
      <c r="I45" s="70">
        <v>16314350</v>
      </c>
      <c r="J45" s="7">
        <v>18199353</v>
      </c>
      <c r="K45" s="71">
        <v>18121526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6667532</v>
      </c>
      <c r="C48" s="6">
        <v>2453474</v>
      </c>
      <c r="D48" s="23">
        <v>2048238</v>
      </c>
      <c r="E48" s="24">
        <v>10652586</v>
      </c>
      <c r="F48" s="6">
        <v>10633586</v>
      </c>
      <c r="G48" s="25">
        <v>10633586</v>
      </c>
      <c r="H48" s="26">
        <v>1948127</v>
      </c>
      <c r="I48" s="24">
        <v>17418399</v>
      </c>
      <c r="J48" s="6">
        <v>18172492</v>
      </c>
      <c r="K48" s="25">
        <v>18172492</v>
      </c>
    </row>
    <row r="49" spans="1:11" ht="13.5">
      <c r="A49" s="22" t="s">
        <v>50</v>
      </c>
      <c r="B49" s="6">
        <f>+B75</f>
        <v>39358490</v>
      </c>
      <c r="C49" s="6">
        <f aca="true" t="shared" si="6" ref="C49:K49">+C75</f>
        <v>60022644</v>
      </c>
      <c r="D49" s="23">
        <f t="shared" si="6"/>
        <v>81477846</v>
      </c>
      <c r="E49" s="24">
        <f t="shared" si="6"/>
        <v>11664048</v>
      </c>
      <c r="F49" s="6">
        <f t="shared" si="6"/>
        <v>11664048</v>
      </c>
      <c r="G49" s="25">
        <f t="shared" si="6"/>
        <v>11664048</v>
      </c>
      <c r="H49" s="26">
        <f t="shared" si="6"/>
        <v>-97220488.81057283</v>
      </c>
      <c r="I49" s="24">
        <f t="shared" si="6"/>
        <v>27411572.0324137</v>
      </c>
      <c r="J49" s="6">
        <f t="shared" si="6"/>
        <v>20795099.79203181</v>
      </c>
      <c r="K49" s="25">
        <f t="shared" si="6"/>
        <v>20801613.572058514</v>
      </c>
    </row>
    <row r="50" spans="1:11" ht="13.5">
      <c r="A50" s="33" t="s">
        <v>51</v>
      </c>
      <c r="B50" s="7">
        <f>+B48-B49</f>
        <v>-32690958</v>
      </c>
      <c r="C50" s="7">
        <f aca="true" t="shared" si="7" ref="C50:K50">+C48-C49</f>
        <v>-57569170</v>
      </c>
      <c r="D50" s="69">
        <f t="shared" si="7"/>
        <v>-79429608</v>
      </c>
      <c r="E50" s="70">
        <f t="shared" si="7"/>
        <v>-1011462</v>
      </c>
      <c r="F50" s="7">
        <f t="shared" si="7"/>
        <v>-1030462</v>
      </c>
      <c r="G50" s="71">
        <f t="shared" si="7"/>
        <v>-1030462</v>
      </c>
      <c r="H50" s="72">
        <f t="shared" si="7"/>
        <v>99168615.81057283</v>
      </c>
      <c r="I50" s="70">
        <f t="shared" si="7"/>
        <v>-9993173.032413699</v>
      </c>
      <c r="J50" s="7">
        <f t="shared" si="7"/>
        <v>-2622607.7920318097</v>
      </c>
      <c r="K50" s="71">
        <f t="shared" si="7"/>
        <v>-2629121.5720585138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216909478</v>
      </c>
      <c r="C53" s="6">
        <v>229392547</v>
      </c>
      <c r="D53" s="23">
        <v>244358569</v>
      </c>
      <c r="E53" s="24">
        <v>226655031</v>
      </c>
      <c r="F53" s="6">
        <v>229113031</v>
      </c>
      <c r="G53" s="25">
        <v>229113031</v>
      </c>
      <c r="H53" s="26">
        <v>244959471</v>
      </c>
      <c r="I53" s="24">
        <v>230511744</v>
      </c>
      <c r="J53" s="6">
        <v>243717755</v>
      </c>
      <c r="K53" s="25">
        <v>237386686</v>
      </c>
    </row>
    <row r="54" spans="1:11" ht="13.5">
      <c r="A54" s="22" t="s">
        <v>54</v>
      </c>
      <c r="B54" s="6">
        <v>0</v>
      </c>
      <c r="C54" s="6">
        <v>17443426</v>
      </c>
      <c r="D54" s="23">
        <v>18521554</v>
      </c>
      <c r="E54" s="24">
        <v>12964982</v>
      </c>
      <c r="F54" s="6">
        <v>12964982</v>
      </c>
      <c r="G54" s="25">
        <v>12964982</v>
      </c>
      <c r="H54" s="26">
        <v>0</v>
      </c>
      <c r="I54" s="24">
        <v>15557977</v>
      </c>
      <c r="J54" s="6">
        <v>18669573</v>
      </c>
      <c r="K54" s="25">
        <v>22403488</v>
      </c>
    </row>
    <row r="55" spans="1:11" ht="13.5">
      <c r="A55" s="22" t="s">
        <v>55</v>
      </c>
      <c r="B55" s="6">
        <v>126817</v>
      </c>
      <c r="C55" s="6">
        <v>0</v>
      </c>
      <c r="D55" s="23">
        <v>318980</v>
      </c>
      <c r="E55" s="24">
        <v>13898425</v>
      </c>
      <c r="F55" s="6">
        <v>14348425</v>
      </c>
      <c r="G55" s="25">
        <v>14348425</v>
      </c>
      <c r="H55" s="26">
        <v>179461</v>
      </c>
      <c r="I55" s="24">
        <v>5465255</v>
      </c>
      <c r="J55" s="6">
        <v>6484796</v>
      </c>
      <c r="K55" s="25">
        <v>11046127</v>
      </c>
    </row>
    <row r="56" spans="1:11" ht="13.5">
      <c r="A56" s="22" t="s">
        <v>56</v>
      </c>
      <c r="B56" s="6">
        <v>793086</v>
      </c>
      <c r="C56" s="6">
        <v>744169</v>
      </c>
      <c r="D56" s="23">
        <v>934611</v>
      </c>
      <c r="E56" s="24">
        <v>2384832</v>
      </c>
      <c r="F56" s="6">
        <v>1584832</v>
      </c>
      <c r="G56" s="25">
        <v>1584832</v>
      </c>
      <c r="H56" s="26">
        <v>375876</v>
      </c>
      <c r="I56" s="24">
        <v>1655024</v>
      </c>
      <c r="J56" s="6">
        <v>1707378</v>
      </c>
      <c r="K56" s="25">
        <v>1782502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4127781</v>
      </c>
      <c r="F59" s="6">
        <v>4127781</v>
      </c>
      <c r="G59" s="25">
        <v>4127781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2619396</v>
      </c>
      <c r="F60" s="6">
        <v>2619396</v>
      </c>
      <c r="G60" s="25">
        <v>2619396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7.153425941570378</v>
      </c>
      <c r="I70" s="5">
        <f t="shared" si="8"/>
        <v>0.8223192206497946</v>
      </c>
      <c r="J70" s="5">
        <f t="shared" si="8"/>
        <v>0.08519498498188786</v>
      </c>
      <c r="K70" s="5">
        <f t="shared" si="8"/>
        <v>0.07874170515692167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185355610</v>
      </c>
      <c r="I71" s="2">
        <f t="shared" si="9"/>
        <v>28498674</v>
      </c>
      <c r="J71" s="2">
        <f t="shared" si="9"/>
        <v>3183641</v>
      </c>
      <c r="K71" s="2">
        <f t="shared" si="9"/>
        <v>3183641</v>
      </c>
    </row>
    <row r="72" spans="1:11" ht="12.75" hidden="1">
      <c r="A72" s="1" t="s">
        <v>113</v>
      </c>
      <c r="B72" s="2">
        <f>+B77</f>
        <v>28943217</v>
      </c>
      <c r="C72" s="2">
        <f aca="true" t="shared" si="10" ref="C72:K72">+C77</f>
        <v>26506162</v>
      </c>
      <c r="D72" s="2">
        <f t="shared" si="10"/>
        <v>26637447</v>
      </c>
      <c r="E72" s="2">
        <f t="shared" si="10"/>
        <v>32383847</v>
      </c>
      <c r="F72" s="2">
        <f t="shared" si="10"/>
        <v>32383847</v>
      </c>
      <c r="G72" s="2">
        <f t="shared" si="10"/>
        <v>32383847</v>
      </c>
      <c r="H72" s="2">
        <f t="shared" si="10"/>
        <v>25911446</v>
      </c>
      <c r="I72" s="2">
        <f t="shared" si="10"/>
        <v>34656461</v>
      </c>
      <c r="J72" s="2">
        <f t="shared" si="10"/>
        <v>37368878</v>
      </c>
      <c r="K72" s="2">
        <f t="shared" si="10"/>
        <v>40431446</v>
      </c>
    </row>
    <row r="73" spans="1:11" ht="12.75" hidden="1">
      <c r="A73" s="1" t="s">
        <v>114</v>
      </c>
      <c r="B73" s="2">
        <f>+B74</f>
        <v>6044008.166666667</v>
      </c>
      <c r="C73" s="2">
        <f aca="true" t="shared" si="11" ref="C73:K73">+(C78+C80+C81+C82)-(B78+B80+B81+B82)</f>
        <v>2518521</v>
      </c>
      <c r="D73" s="2">
        <f t="shared" si="11"/>
        <v>4871479</v>
      </c>
      <c r="E73" s="2">
        <f t="shared" si="11"/>
        <v>-13928486</v>
      </c>
      <c r="F73" s="2">
        <f>+(F78+F80+F81+F82)-(D78+D80+D81+D82)</f>
        <v>-13928486</v>
      </c>
      <c r="G73" s="2">
        <f>+(G78+G80+G81+G82)-(D78+D80+D81+D82)</f>
        <v>-13928486</v>
      </c>
      <c r="H73" s="2">
        <f>+(H78+H80+H81+H82)-(D78+D80+D81+D82)</f>
        <v>12309748</v>
      </c>
      <c r="I73" s="2">
        <f>+(I78+I80+I81+I82)-(E78+E80+E81+E82)</f>
        <v>-627179</v>
      </c>
      <c r="J73" s="2">
        <f t="shared" si="11"/>
        <v>2362038</v>
      </c>
      <c r="K73" s="2">
        <f t="shared" si="11"/>
        <v>1</v>
      </c>
    </row>
    <row r="74" spans="1:11" ht="12.75" hidden="1">
      <c r="A74" s="1" t="s">
        <v>115</v>
      </c>
      <c r="B74" s="2">
        <f>+TREND(C74:E74)</f>
        <v>6044008.166666667</v>
      </c>
      <c r="C74" s="2">
        <f>+C73</f>
        <v>2518521</v>
      </c>
      <c r="D74" s="2">
        <f aca="true" t="shared" si="12" ref="D74:K74">+D73</f>
        <v>4871479</v>
      </c>
      <c r="E74" s="2">
        <f t="shared" si="12"/>
        <v>-13928486</v>
      </c>
      <c r="F74" s="2">
        <f t="shared" si="12"/>
        <v>-13928486</v>
      </c>
      <c r="G74" s="2">
        <f t="shared" si="12"/>
        <v>-13928486</v>
      </c>
      <c r="H74" s="2">
        <f t="shared" si="12"/>
        <v>12309748</v>
      </c>
      <c r="I74" s="2">
        <f t="shared" si="12"/>
        <v>-627179</v>
      </c>
      <c r="J74" s="2">
        <f t="shared" si="12"/>
        <v>2362038</v>
      </c>
      <c r="K74" s="2">
        <f t="shared" si="12"/>
        <v>1</v>
      </c>
    </row>
    <row r="75" spans="1:11" ht="12.75" hidden="1">
      <c r="A75" s="1" t="s">
        <v>116</v>
      </c>
      <c r="B75" s="2">
        <f>+B84-(((B80+B81+B78)*B70)-B79)</f>
        <v>39358490</v>
      </c>
      <c r="C75" s="2">
        <f aca="true" t="shared" si="13" ref="C75:K75">+C84-(((C80+C81+C78)*C70)-C79)</f>
        <v>60022644</v>
      </c>
      <c r="D75" s="2">
        <f t="shared" si="13"/>
        <v>81477846</v>
      </c>
      <c r="E75" s="2">
        <f t="shared" si="13"/>
        <v>11664048</v>
      </c>
      <c r="F75" s="2">
        <f t="shared" si="13"/>
        <v>11664048</v>
      </c>
      <c r="G75" s="2">
        <f t="shared" si="13"/>
        <v>11664048</v>
      </c>
      <c r="H75" s="2">
        <f t="shared" si="13"/>
        <v>-97220488.81057283</v>
      </c>
      <c r="I75" s="2">
        <f t="shared" si="13"/>
        <v>27411572.0324137</v>
      </c>
      <c r="J75" s="2">
        <f t="shared" si="13"/>
        <v>20795099.79203181</v>
      </c>
      <c r="K75" s="2">
        <f t="shared" si="13"/>
        <v>20801613.572058514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28943217</v>
      </c>
      <c r="C77" s="3">
        <v>26506162</v>
      </c>
      <c r="D77" s="3">
        <v>26637447</v>
      </c>
      <c r="E77" s="3">
        <v>32383847</v>
      </c>
      <c r="F77" s="3">
        <v>32383847</v>
      </c>
      <c r="G77" s="3">
        <v>32383847</v>
      </c>
      <c r="H77" s="3">
        <v>25911446</v>
      </c>
      <c r="I77" s="3">
        <v>34656461</v>
      </c>
      <c r="J77" s="3">
        <v>37368878</v>
      </c>
      <c r="K77" s="3">
        <v>40431446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35102194</v>
      </c>
      <c r="C79" s="3">
        <v>41395404</v>
      </c>
      <c r="D79" s="3">
        <v>56341150</v>
      </c>
      <c r="E79" s="3">
        <v>8800979</v>
      </c>
      <c r="F79" s="3">
        <v>8800979</v>
      </c>
      <c r="G79" s="3">
        <v>8800979</v>
      </c>
      <c r="H79" s="3">
        <v>70689797</v>
      </c>
      <c r="I79" s="3">
        <v>16769161</v>
      </c>
      <c r="J79" s="3">
        <v>11255311</v>
      </c>
      <c r="K79" s="3">
        <v>11255708</v>
      </c>
    </row>
    <row r="80" spans="1:11" ht="12.75" hidden="1">
      <c r="A80" s="1" t="s">
        <v>68</v>
      </c>
      <c r="B80" s="3">
        <v>2269852</v>
      </c>
      <c r="C80" s="3">
        <v>2560617</v>
      </c>
      <c r="D80" s="3">
        <v>3196602</v>
      </c>
      <c r="E80" s="3">
        <v>3321590</v>
      </c>
      <c r="F80" s="3">
        <v>3321590</v>
      </c>
      <c r="G80" s="3">
        <v>3321590</v>
      </c>
      <c r="H80" s="3">
        <v>11227928</v>
      </c>
      <c r="I80" s="3">
        <v>2142274</v>
      </c>
      <c r="J80" s="3">
        <v>4948499</v>
      </c>
      <c r="K80" s="3">
        <v>4948500</v>
      </c>
    </row>
    <row r="81" spans="1:11" ht="12.75" hidden="1">
      <c r="A81" s="1" t="s">
        <v>69</v>
      </c>
      <c r="B81" s="3">
        <v>8148178</v>
      </c>
      <c r="C81" s="3">
        <v>10532683</v>
      </c>
      <c r="D81" s="3">
        <v>14768177</v>
      </c>
      <c r="E81" s="3">
        <v>714703</v>
      </c>
      <c r="F81" s="3">
        <v>714703</v>
      </c>
      <c r="G81" s="3">
        <v>714703</v>
      </c>
      <c r="H81" s="3">
        <v>19046599</v>
      </c>
      <c r="I81" s="3">
        <v>1266840</v>
      </c>
      <c r="J81" s="3">
        <v>822653</v>
      </c>
      <c r="K81" s="3">
        <v>822653</v>
      </c>
    </row>
    <row r="82" spans="1:11" ht="12.75" hidden="1">
      <c r="A82" s="1" t="s">
        <v>70</v>
      </c>
      <c r="B82" s="3">
        <v>156749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185355610</v>
      </c>
      <c r="I83" s="3">
        <v>28498674</v>
      </c>
      <c r="J83" s="3">
        <v>3183641</v>
      </c>
      <c r="K83" s="3">
        <v>3183641</v>
      </c>
    </row>
    <row r="84" spans="1:11" ht="12.75" hidden="1">
      <c r="A84" s="1" t="s">
        <v>72</v>
      </c>
      <c r="B84" s="3">
        <v>4256296</v>
      </c>
      <c r="C84" s="3">
        <v>18627240</v>
      </c>
      <c r="D84" s="3">
        <v>25136696</v>
      </c>
      <c r="E84" s="3">
        <v>2863069</v>
      </c>
      <c r="F84" s="3">
        <v>2863069</v>
      </c>
      <c r="G84" s="3">
        <v>2863069</v>
      </c>
      <c r="H84" s="3">
        <v>48656301</v>
      </c>
      <c r="I84" s="3">
        <v>13445791</v>
      </c>
      <c r="J84" s="3">
        <v>10031462</v>
      </c>
      <c r="K84" s="3">
        <v>10000336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8387927</v>
      </c>
      <c r="C5" s="6">
        <v>8421416</v>
      </c>
      <c r="D5" s="23">
        <v>13879770</v>
      </c>
      <c r="E5" s="24">
        <v>15511660</v>
      </c>
      <c r="F5" s="6">
        <v>15877293</v>
      </c>
      <c r="G5" s="25">
        <v>15877293</v>
      </c>
      <c r="H5" s="26">
        <v>15444331</v>
      </c>
      <c r="I5" s="24">
        <v>16829931</v>
      </c>
      <c r="J5" s="6">
        <v>17536788</v>
      </c>
      <c r="K5" s="25">
        <v>18273334</v>
      </c>
    </row>
    <row r="6" spans="1:11" ht="13.5">
      <c r="A6" s="22" t="s">
        <v>18</v>
      </c>
      <c r="B6" s="6">
        <v>38843577</v>
      </c>
      <c r="C6" s="6">
        <v>41260227</v>
      </c>
      <c r="D6" s="23">
        <v>44722749</v>
      </c>
      <c r="E6" s="24">
        <v>56464407</v>
      </c>
      <c r="F6" s="6">
        <v>57970121</v>
      </c>
      <c r="G6" s="25">
        <v>57970121</v>
      </c>
      <c r="H6" s="26">
        <v>55732789</v>
      </c>
      <c r="I6" s="24">
        <v>66601621</v>
      </c>
      <c r="J6" s="6">
        <v>60404867</v>
      </c>
      <c r="K6" s="25">
        <v>60404867</v>
      </c>
    </row>
    <row r="7" spans="1:11" ht="13.5">
      <c r="A7" s="22" t="s">
        <v>19</v>
      </c>
      <c r="B7" s="6">
        <v>1072322</v>
      </c>
      <c r="C7" s="6">
        <v>1198138</v>
      </c>
      <c r="D7" s="23">
        <v>1092355</v>
      </c>
      <c r="E7" s="24">
        <v>500000</v>
      </c>
      <c r="F7" s="6">
        <v>600000</v>
      </c>
      <c r="G7" s="25">
        <v>600000</v>
      </c>
      <c r="H7" s="26">
        <v>765984</v>
      </c>
      <c r="I7" s="24">
        <v>625200</v>
      </c>
      <c r="J7" s="6">
        <v>625200</v>
      </c>
      <c r="K7" s="25">
        <v>625200</v>
      </c>
    </row>
    <row r="8" spans="1:11" ht="13.5">
      <c r="A8" s="22" t="s">
        <v>20</v>
      </c>
      <c r="B8" s="6">
        <v>25184000</v>
      </c>
      <c r="C8" s="6">
        <v>27213000</v>
      </c>
      <c r="D8" s="23">
        <v>29391000</v>
      </c>
      <c r="E8" s="24">
        <v>31175000</v>
      </c>
      <c r="F8" s="6">
        <v>34737075</v>
      </c>
      <c r="G8" s="25">
        <v>34737075</v>
      </c>
      <c r="H8" s="26">
        <v>-8323041</v>
      </c>
      <c r="I8" s="24">
        <v>31907000</v>
      </c>
      <c r="J8" s="6">
        <v>33452000</v>
      </c>
      <c r="K8" s="25">
        <v>33391000</v>
      </c>
    </row>
    <row r="9" spans="1:11" ht="13.5">
      <c r="A9" s="22" t="s">
        <v>21</v>
      </c>
      <c r="B9" s="6">
        <v>7631659</v>
      </c>
      <c r="C9" s="6">
        <v>13303027</v>
      </c>
      <c r="D9" s="23">
        <v>3575531</v>
      </c>
      <c r="E9" s="24">
        <v>2604050</v>
      </c>
      <c r="F9" s="6">
        <v>2488883</v>
      </c>
      <c r="G9" s="25">
        <v>2488883</v>
      </c>
      <c r="H9" s="26">
        <v>2922214</v>
      </c>
      <c r="I9" s="24">
        <v>2593416</v>
      </c>
      <c r="J9" s="6">
        <v>2593416</v>
      </c>
      <c r="K9" s="25">
        <v>2593416</v>
      </c>
    </row>
    <row r="10" spans="1:11" ht="25.5">
      <c r="A10" s="27" t="s">
        <v>105</v>
      </c>
      <c r="B10" s="28">
        <f>SUM(B5:B9)</f>
        <v>81119485</v>
      </c>
      <c r="C10" s="29">
        <f aca="true" t="shared" si="0" ref="C10:K10">SUM(C5:C9)</f>
        <v>91395808</v>
      </c>
      <c r="D10" s="30">
        <f t="shared" si="0"/>
        <v>92661405</v>
      </c>
      <c r="E10" s="28">
        <f t="shared" si="0"/>
        <v>106255117</v>
      </c>
      <c r="F10" s="29">
        <f t="shared" si="0"/>
        <v>111673372</v>
      </c>
      <c r="G10" s="31">
        <f t="shared" si="0"/>
        <v>111673372</v>
      </c>
      <c r="H10" s="32">
        <f t="shared" si="0"/>
        <v>66542277</v>
      </c>
      <c r="I10" s="28">
        <f t="shared" si="0"/>
        <v>118557168</v>
      </c>
      <c r="J10" s="29">
        <f t="shared" si="0"/>
        <v>114612271</v>
      </c>
      <c r="K10" s="31">
        <f t="shared" si="0"/>
        <v>115287817</v>
      </c>
    </row>
    <row r="11" spans="1:11" ht="13.5">
      <c r="A11" s="22" t="s">
        <v>22</v>
      </c>
      <c r="B11" s="6">
        <v>39967892</v>
      </c>
      <c r="C11" s="6">
        <v>36926572</v>
      </c>
      <c r="D11" s="23">
        <v>38213149</v>
      </c>
      <c r="E11" s="24">
        <v>43845925</v>
      </c>
      <c r="F11" s="6">
        <v>43363349</v>
      </c>
      <c r="G11" s="25">
        <v>43363349</v>
      </c>
      <c r="H11" s="26">
        <v>39438067</v>
      </c>
      <c r="I11" s="24">
        <v>45138982</v>
      </c>
      <c r="J11" s="6">
        <v>49059866</v>
      </c>
      <c r="K11" s="25">
        <v>53321344</v>
      </c>
    </row>
    <row r="12" spans="1:11" ht="13.5">
      <c r="A12" s="22" t="s">
        <v>23</v>
      </c>
      <c r="B12" s="6">
        <v>3031626</v>
      </c>
      <c r="C12" s="6">
        <v>3102684</v>
      </c>
      <c r="D12" s="23">
        <v>3215856</v>
      </c>
      <c r="E12" s="24">
        <v>3533906</v>
      </c>
      <c r="F12" s="6">
        <v>3533906</v>
      </c>
      <c r="G12" s="25">
        <v>3533906</v>
      </c>
      <c r="H12" s="26">
        <v>3131207</v>
      </c>
      <c r="I12" s="24">
        <v>3360266</v>
      </c>
      <c r="J12" s="6">
        <v>3478692</v>
      </c>
      <c r="K12" s="25">
        <v>3617840</v>
      </c>
    </row>
    <row r="13" spans="1:11" ht="13.5">
      <c r="A13" s="22" t="s">
        <v>106</v>
      </c>
      <c r="B13" s="6">
        <v>8997065</v>
      </c>
      <c r="C13" s="6">
        <v>12913784</v>
      </c>
      <c r="D13" s="23">
        <v>11809957</v>
      </c>
      <c r="E13" s="24">
        <v>10476625</v>
      </c>
      <c r="F13" s="6">
        <v>10476625</v>
      </c>
      <c r="G13" s="25">
        <v>10476625</v>
      </c>
      <c r="H13" s="26">
        <v>0</v>
      </c>
      <c r="I13" s="24">
        <v>10476625</v>
      </c>
      <c r="J13" s="6">
        <v>10476625</v>
      </c>
      <c r="K13" s="25">
        <v>10476625</v>
      </c>
    </row>
    <row r="14" spans="1:11" ht="13.5">
      <c r="A14" s="22" t="s">
        <v>24</v>
      </c>
      <c r="B14" s="6">
        <v>1662951</v>
      </c>
      <c r="C14" s="6">
        <v>3042650</v>
      </c>
      <c r="D14" s="23">
        <v>1671765</v>
      </c>
      <c r="E14" s="24">
        <v>2402843</v>
      </c>
      <c r="F14" s="6">
        <v>2407843</v>
      </c>
      <c r="G14" s="25">
        <v>2407843</v>
      </c>
      <c r="H14" s="26">
        <v>188626</v>
      </c>
      <c r="I14" s="24">
        <v>2407843</v>
      </c>
      <c r="J14" s="6">
        <v>2407843</v>
      </c>
      <c r="K14" s="25">
        <v>2407843</v>
      </c>
    </row>
    <row r="15" spans="1:11" ht="13.5">
      <c r="A15" s="22" t="s">
        <v>107</v>
      </c>
      <c r="B15" s="6">
        <v>22119901</v>
      </c>
      <c r="C15" s="6">
        <v>21901197</v>
      </c>
      <c r="D15" s="23">
        <v>23310577</v>
      </c>
      <c r="E15" s="24">
        <v>29875788</v>
      </c>
      <c r="F15" s="6">
        <v>24777980</v>
      </c>
      <c r="G15" s="25">
        <v>24777980</v>
      </c>
      <c r="H15" s="26">
        <v>21382818</v>
      </c>
      <c r="I15" s="24">
        <v>25444813</v>
      </c>
      <c r="J15" s="6">
        <v>26360596</v>
      </c>
      <c r="K15" s="25">
        <v>27313011</v>
      </c>
    </row>
    <row r="16" spans="1:11" ht="13.5">
      <c r="A16" s="22" t="s">
        <v>20</v>
      </c>
      <c r="B16" s="6">
        <v>4381</v>
      </c>
      <c r="C16" s="6">
        <v>57088</v>
      </c>
      <c r="D16" s="23">
        <v>274025</v>
      </c>
      <c r="E16" s="24">
        <v>60000</v>
      </c>
      <c r="F16" s="6">
        <v>60000</v>
      </c>
      <c r="G16" s="25">
        <v>60000</v>
      </c>
      <c r="H16" s="26">
        <v>0</v>
      </c>
      <c r="I16" s="24">
        <v>60000</v>
      </c>
      <c r="J16" s="6">
        <v>60000</v>
      </c>
      <c r="K16" s="25">
        <v>60000</v>
      </c>
    </row>
    <row r="17" spans="1:11" ht="13.5">
      <c r="A17" s="22" t="s">
        <v>25</v>
      </c>
      <c r="B17" s="6">
        <v>28669559</v>
      </c>
      <c r="C17" s="6">
        <v>30832821</v>
      </c>
      <c r="D17" s="23">
        <v>34898883</v>
      </c>
      <c r="E17" s="24">
        <v>32340266</v>
      </c>
      <c r="F17" s="6">
        <v>30618454</v>
      </c>
      <c r="G17" s="25">
        <v>30618454</v>
      </c>
      <c r="H17" s="26">
        <v>18246130</v>
      </c>
      <c r="I17" s="24">
        <v>31297464</v>
      </c>
      <c r="J17" s="6">
        <v>30497464</v>
      </c>
      <c r="K17" s="25">
        <v>30497464</v>
      </c>
    </row>
    <row r="18" spans="1:11" ht="13.5">
      <c r="A18" s="33" t="s">
        <v>26</v>
      </c>
      <c r="B18" s="34">
        <f>SUM(B11:B17)</f>
        <v>104453375</v>
      </c>
      <c r="C18" s="35">
        <f aca="true" t="shared" si="1" ref="C18:K18">SUM(C11:C17)</f>
        <v>108776796</v>
      </c>
      <c r="D18" s="36">
        <f t="shared" si="1"/>
        <v>113394212</v>
      </c>
      <c r="E18" s="34">
        <f t="shared" si="1"/>
        <v>122535353</v>
      </c>
      <c r="F18" s="35">
        <f t="shared" si="1"/>
        <v>115238157</v>
      </c>
      <c r="G18" s="37">
        <f t="shared" si="1"/>
        <v>115238157</v>
      </c>
      <c r="H18" s="38">
        <f t="shared" si="1"/>
        <v>82386848</v>
      </c>
      <c r="I18" s="34">
        <f t="shared" si="1"/>
        <v>118185993</v>
      </c>
      <c r="J18" s="35">
        <f t="shared" si="1"/>
        <v>122341086</v>
      </c>
      <c r="K18" s="37">
        <f t="shared" si="1"/>
        <v>127694127</v>
      </c>
    </row>
    <row r="19" spans="1:11" ht="13.5">
      <c r="A19" s="33" t="s">
        <v>27</v>
      </c>
      <c r="B19" s="39">
        <f>+B10-B18</f>
        <v>-23333890</v>
      </c>
      <c r="C19" s="40">
        <f aca="true" t="shared" si="2" ref="C19:K19">+C10-C18</f>
        <v>-17380988</v>
      </c>
      <c r="D19" s="41">
        <f t="shared" si="2"/>
        <v>-20732807</v>
      </c>
      <c r="E19" s="39">
        <f t="shared" si="2"/>
        <v>-16280236</v>
      </c>
      <c r="F19" s="40">
        <f t="shared" si="2"/>
        <v>-3564785</v>
      </c>
      <c r="G19" s="42">
        <f t="shared" si="2"/>
        <v>-3564785</v>
      </c>
      <c r="H19" s="43">
        <f t="shared" si="2"/>
        <v>-15844571</v>
      </c>
      <c r="I19" s="39">
        <f t="shared" si="2"/>
        <v>371175</v>
      </c>
      <c r="J19" s="40">
        <f t="shared" si="2"/>
        <v>-7728815</v>
      </c>
      <c r="K19" s="42">
        <f t="shared" si="2"/>
        <v>-12406310</v>
      </c>
    </row>
    <row r="20" spans="1:11" ht="25.5">
      <c r="A20" s="44" t="s">
        <v>28</v>
      </c>
      <c r="B20" s="45">
        <v>89981037</v>
      </c>
      <c r="C20" s="46">
        <v>69843964</v>
      </c>
      <c r="D20" s="47">
        <v>88130001</v>
      </c>
      <c r="E20" s="45">
        <v>66326000</v>
      </c>
      <c r="F20" s="46">
        <v>106933351</v>
      </c>
      <c r="G20" s="48">
        <v>106933351</v>
      </c>
      <c r="H20" s="49">
        <v>0</v>
      </c>
      <c r="I20" s="45">
        <v>23051000</v>
      </c>
      <c r="J20" s="46">
        <v>25493000</v>
      </c>
      <c r="K20" s="48">
        <v>24431000</v>
      </c>
    </row>
    <row r="21" spans="1:11" ht="63.75">
      <c r="A21" s="50" t="s">
        <v>108</v>
      </c>
      <c r="B21" s="51">
        <v>0</v>
      </c>
      <c r="C21" s="52">
        <v>0</v>
      </c>
      <c r="D21" s="53">
        <v>4495166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109</v>
      </c>
      <c r="B22" s="57">
        <f>SUM(B19:B21)</f>
        <v>66647147</v>
      </c>
      <c r="C22" s="58">
        <f aca="true" t="shared" si="3" ref="C22:K22">SUM(C19:C21)</f>
        <v>52462976</v>
      </c>
      <c r="D22" s="59">
        <f t="shared" si="3"/>
        <v>71892360</v>
      </c>
      <c r="E22" s="57">
        <f t="shared" si="3"/>
        <v>50045764</v>
      </c>
      <c r="F22" s="58">
        <f t="shared" si="3"/>
        <v>103368566</v>
      </c>
      <c r="G22" s="60">
        <f t="shared" si="3"/>
        <v>103368566</v>
      </c>
      <c r="H22" s="61">
        <f t="shared" si="3"/>
        <v>-15844571</v>
      </c>
      <c r="I22" s="57">
        <f t="shared" si="3"/>
        <v>23422175</v>
      </c>
      <c r="J22" s="58">
        <f t="shared" si="3"/>
        <v>17764185</v>
      </c>
      <c r="K22" s="60">
        <f t="shared" si="3"/>
        <v>12024690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66647147</v>
      </c>
      <c r="C24" s="40">
        <f aca="true" t="shared" si="4" ref="C24:K24">SUM(C22:C23)</f>
        <v>52462976</v>
      </c>
      <c r="D24" s="41">
        <f t="shared" si="4"/>
        <v>71892360</v>
      </c>
      <c r="E24" s="39">
        <f t="shared" si="4"/>
        <v>50045764</v>
      </c>
      <c r="F24" s="40">
        <f t="shared" si="4"/>
        <v>103368566</v>
      </c>
      <c r="G24" s="42">
        <f t="shared" si="4"/>
        <v>103368566</v>
      </c>
      <c r="H24" s="43">
        <f t="shared" si="4"/>
        <v>-15844571</v>
      </c>
      <c r="I24" s="39">
        <f t="shared" si="4"/>
        <v>23422175</v>
      </c>
      <c r="J24" s="40">
        <f t="shared" si="4"/>
        <v>17764185</v>
      </c>
      <c r="K24" s="42">
        <f t="shared" si="4"/>
        <v>12024690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110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36682471</v>
      </c>
      <c r="C27" s="7">
        <v>103550974</v>
      </c>
      <c r="D27" s="69">
        <v>93587293</v>
      </c>
      <c r="E27" s="70">
        <v>67207000</v>
      </c>
      <c r="F27" s="7">
        <v>110814351</v>
      </c>
      <c r="G27" s="71">
        <v>110814351</v>
      </c>
      <c r="H27" s="72">
        <v>71260819</v>
      </c>
      <c r="I27" s="70">
        <v>25201000</v>
      </c>
      <c r="J27" s="7">
        <v>25493000</v>
      </c>
      <c r="K27" s="71">
        <v>24431000</v>
      </c>
    </row>
    <row r="28" spans="1:11" ht="13.5">
      <c r="A28" s="73" t="s">
        <v>33</v>
      </c>
      <c r="B28" s="6">
        <v>36190756</v>
      </c>
      <c r="C28" s="6">
        <v>103163245</v>
      </c>
      <c r="D28" s="23">
        <v>93080332</v>
      </c>
      <c r="E28" s="24">
        <v>66326000</v>
      </c>
      <c r="F28" s="6">
        <v>106993351</v>
      </c>
      <c r="G28" s="25">
        <v>106993351</v>
      </c>
      <c r="H28" s="26">
        <v>0</v>
      </c>
      <c r="I28" s="24">
        <v>23051000</v>
      </c>
      <c r="J28" s="6">
        <v>25493000</v>
      </c>
      <c r="K28" s="25">
        <v>24431000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491715</v>
      </c>
      <c r="C31" s="6">
        <v>387729</v>
      </c>
      <c r="D31" s="23">
        <v>506961</v>
      </c>
      <c r="E31" s="24">
        <v>881000</v>
      </c>
      <c r="F31" s="6">
        <v>3821000</v>
      </c>
      <c r="G31" s="25">
        <v>3821000</v>
      </c>
      <c r="H31" s="26">
        <v>0</v>
      </c>
      <c r="I31" s="24">
        <v>2150000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36682471</v>
      </c>
      <c r="C32" s="7">
        <f aca="true" t="shared" si="5" ref="C32:K32">SUM(C28:C31)</f>
        <v>103550974</v>
      </c>
      <c r="D32" s="69">
        <f t="shared" si="5"/>
        <v>93587293</v>
      </c>
      <c r="E32" s="70">
        <f t="shared" si="5"/>
        <v>67207000</v>
      </c>
      <c r="F32" s="7">
        <f t="shared" si="5"/>
        <v>110814351</v>
      </c>
      <c r="G32" s="71">
        <f t="shared" si="5"/>
        <v>110814351</v>
      </c>
      <c r="H32" s="72">
        <f t="shared" si="5"/>
        <v>0</v>
      </c>
      <c r="I32" s="70">
        <f t="shared" si="5"/>
        <v>25201000</v>
      </c>
      <c r="J32" s="7">
        <f t="shared" si="5"/>
        <v>25493000</v>
      </c>
      <c r="K32" s="71">
        <f t="shared" si="5"/>
        <v>24431000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15863921</v>
      </c>
      <c r="C35" s="6">
        <v>12053287</v>
      </c>
      <c r="D35" s="23">
        <v>15150650</v>
      </c>
      <c r="E35" s="24">
        <v>4794491</v>
      </c>
      <c r="F35" s="6">
        <v>14509942</v>
      </c>
      <c r="G35" s="25">
        <v>14509942</v>
      </c>
      <c r="H35" s="26">
        <v>19265490</v>
      </c>
      <c r="I35" s="24">
        <v>40449633</v>
      </c>
      <c r="J35" s="6">
        <v>49479916</v>
      </c>
      <c r="K35" s="25">
        <v>53927945</v>
      </c>
    </row>
    <row r="36" spans="1:11" ht="13.5">
      <c r="A36" s="22" t="s">
        <v>39</v>
      </c>
      <c r="B36" s="6">
        <v>318336508</v>
      </c>
      <c r="C36" s="6">
        <v>336451015</v>
      </c>
      <c r="D36" s="23">
        <v>416511788</v>
      </c>
      <c r="E36" s="24">
        <v>437894853</v>
      </c>
      <c r="F36" s="6">
        <v>481502204</v>
      </c>
      <c r="G36" s="25">
        <v>481502204</v>
      </c>
      <c r="H36" s="26">
        <v>493052026</v>
      </c>
      <c r="I36" s="24">
        <v>490853553</v>
      </c>
      <c r="J36" s="6">
        <v>505869928</v>
      </c>
      <c r="K36" s="25">
        <v>519824303</v>
      </c>
    </row>
    <row r="37" spans="1:11" ht="13.5">
      <c r="A37" s="22" t="s">
        <v>40</v>
      </c>
      <c r="B37" s="6">
        <v>60074101</v>
      </c>
      <c r="C37" s="6">
        <v>41604511</v>
      </c>
      <c r="D37" s="23">
        <v>51752378</v>
      </c>
      <c r="E37" s="24">
        <v>11948093</v>
      </c>
      <c r="F37" s="6">
        <v>11948093</v>
      </c>
      <c r="G37" s="25">
        <v>11948093</v>
      </c>
      <c r="H37" s="26">
        <v>147150759</v>
      </c>
      <c r="I37" s="24">
        <v>39707858</v>
      </c>
      <c r="J37" s="6">
        <v>42106553</v>
      </c>
      <c r="K37" s="25">
        <v>45400489</v>
      </c>
    </row>
    <row r="38" spans="1:11" ht="13.5">
      <c r="A38" s="22" t="s">
        <v>41</v>
      </c>
      <c r="B38" s="6">
        <v>48296701</v>
      </c>
      <c r="C38" s="6">
        <v>50847095</v>
      </c>
      <c r="D38" s="23">
        <v>35305155</v>
      </c>
      <c r="E38" s="24">
        <v>72447953</v>
      </c>
      <c r="F38" s="6">
        <v>72447953</v>
      </c>
      <c r="G38" s="25">
        <v>72447953</v>
      </c>
      <c r="H38" s="26">
        <v>35305154</v>
      </c>
      <c r="I38" s="24">
        <v>58600634</v>
      </c>
      <c r="J38" s="6">
        <v>62484412</v>
      </c>
      <c r="K38" s="25">
        <v>65568190</v>
      </c>
    </row>
    <row r="39" spans="1:11" ht="13.5">
      <c r="A39" s="22" t="s">
        <v>42</v>
      </c>
      <c r="B39" s="6">
        <v>159182483</v>
      </c>
      <c r="C39" s="6">
        <v>256052689</v>
      </c>
      <c r="D39" s="23">
        <v>299461282</v>
      </c>
      <c r="E39" s="24">
        <v>358293298</v>
      </c>
      <c r="F39" s="6">
        <v>411616100</v>
      </c>
      <c r="G39" s="25">
        <v>411616100</v>
      </c>
      <c r="H39" s="26">
        <v>330386539</v>
      </c>
      <c r="I39" s="24">
        <v>432994694</v>
      </c>
      <c r="J39" s="6">
        <v>450758879</v>
      </c>
      <c r="K39" s="25">
        <v>462783569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135490909</v>
      </c>
      <c r="I42" s="24">
        <v>34369422</v>
      </c>
      <c r="J42" s="6">
        <v>0</v>
      </c>
      <c r="K42" s="25">
        <v>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-71260819</v>
      </c>
      <c r="I43" s="24">
        <v>-25207011</v>
      </c>
      <c r="J43" s="6">
        <v>0</v>
      </c>
      <c r="K43" s="25">
        <v>0</v>
      </c>
    </row>
    <row r="44" spans="1:11" ht="13.5">
      <c r="A44" s="22" t="s">
        <v>46</v>
      </c>
      <c r="B44" s="6">
        <v>911979</v>
      </c>
      <c r="C44" s="6">
        <v>77307</v>
      </c>
      <c r="D44" s="23">
        <v>106275</v>
      </c>
      <c r="E44" s="24">
        <v>-233561</v>
      </c>
      <c r="F44" s="6">
        <v>0</v>
      </c>
      <c r="G44" s="25">
        <v>0</v>
      </c>
      <c r="H44" s="26">
        <v>0</v>
      </c>
      <c r="I44" s="24">
        <v>233561</v>
      </c>
      <c r="J44" s="6">
        <v>0</v>
      </c>
      <c r="K44" s="25">
        <v>0</v>
      </c>
    </row>
    <row r="45" spans="1:11" ht="13.5">
      <c r="A45" s="33" t="s">
        <v>47</v>
      </c>
      <c r="B45" s="7">
        <v>1696330</v>
      </c>
      <c r="C45" s="7">
        <v>7478111</v>
      </c>
      <c r="D45" s="69">
        <v>-2583952</v>
      </c>
      <c r="E45" s="70">
        <v>-3497054</v>
      </c>
      <c r="F45" s="7">
        <v>6202417</v>
      </c>
      <c r="G45" s="71">
        <v>6202417</v>
      </c>
      <c r="H45" s="72">
        <v>66158368</v>
      </c>
      <c r="I45" s="70">
        <v>15693515</v>
      </c>
      <c r="J45" s="7">
        <v>14071943</v>
      </c>
      <c r="K45" s="71">
        <v>18070642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7400805</v>
      </c>
      <c r="C48" s="6">
        <v>-2690227</v>
      </c>
      <c r="D48" s="23">
        <v>990773</v>
      </c>
      <c r="E48" s="24">
        <v>-3263493</v>
      </c>
      <c r="F48" s="6">
        <v>6202417</v>
      </c>
      <c r="G48" s="25">
        <v>6202417</v>
      </c>
      <c r="H48" s="26">
        <v>872070</v>
      </c>
      <c r="I48" s="24">
        <v>14071943</v>
      </c>
      <c r="J48" s="6">
        <v>18070642</v>
      </c>
      <c r="K48" s="25">
        <v>17339777</v>
      </c>
    </row>
    <row r="49" spans="1:11" ht="13.5">
      <c r="A49" s="22" t="s">
        <v>50</v>
      </c>
      <c r="B49" s="6">
        <f>+B75</f>
        <v>64823085</v>
      </c>
      <c r="C49" s="6">
        <f aca="true" t="shared" si="6" ref="C49:K49">+C75</f>
        <v>48698358</v>
      </c>
      <c r="D49" s="23">
        <f t="shared" si="6"/>
        <v>60186181</v>
      </c>
      <c r="E49" s="24">
        <f t="shared" si="6"/>
        <v>11086093</v>
      </c>
      <c r="F49" s="6">
        <f t="shared" si="6"/>
        <v>11086093</v>
      </c>
      <c r="G49" s="25">
        <f t="shared" si="6"/>
        <v>11086093</v>
      </c>
      <c r="H49" s="26">
        <f t="shared" si="6"/>
        <v>149256159.05197874</v>
      </c>
      <c r="I49" s="24">
        <f t="shared" si="6"/>
        <v>26631464.910240322</v>
      </c>
      <c r="J49" s="6">
        <f t="shared" si="6"/>
        <v>50150672</v>
      </c>
      <c r="K49" s="25">
        <f t="shared" si="6"/>
        <v>53444608</v>
      </c>
    </row>
    <row r="50" spans="1:11" ht="13.5">
      <c r="A50" s="33" t="s">
        <v>51</v>
      </c>
      <c r="B50" s="7">
        <f>+B48-B49</f>
        <v>-57422280</v>
      </c>
      <c r="C50" s="7">
        <f aca="true" t="shared" si="7" ref="C50:K50">+C48-C49</f>
        <v>-51388585</v>
      </c>
      <c r="D50" s="69">
        <f t="shared" si="7"/>
        <v>-59195408</v>
      </c>
      <c r="E50" s="70">
        <f t="shared" si="7"/>
        <v>-14349586</v>
      </c>
      <c r="F50" s="7">
        <f t="shared" si="7"/>
        <v>-4883676</v>
      </c>
      <c r="G50" s="71">
        <f t="shared" si="7"/>
        <v>-4883676</v>
      </c>
      <c r="H50" s="72">
        <f t="shared" si="7"/>
        <v>-148384089.05197874</v>
      </c>
      <c r="I50" s="70">
        <f t="shared" si="7"/>
        <v>-12559521.910240322</v>
      </c>
      <c r="J50" s="7">
        <f t="shared" si="7"/>
        <v>-32080030</v>
      </c>
      <c r="K50" s="71">
        <f t="shared" si="7"/>
        <v>-36104831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233626048</v>
      </c>
      <c r="C53" s="6">
        <v>306153969</v>
      </c>
      <c r="D53" s="23">
        <v>312881465</v>
      </c>
      <c r="E53" s="24">
        <v>437894853</v>
      </c>
      <c r="F53" s="6">
        <v>481502204</v>
      </c>
      <c r="G53" s="25">
        <v>481502204</v>
      </c>
      <c r="H53" s="26">
        <v>384142286</v>
      </c>
      <c r="I53" s="24">
        <v>490847542</v>
      </c>
      <c r="J53" s="6">
        <v>505863917</v>
      </c>
      <c r="K53" s="25">
        <v>519818292</v>
      </c>
    </row>
    <row r="54" spans="1:11" ht="13.5">
      <c r="A54" s="22" t="s">
        <v>54</v>
      </c>
      <c r="B54" s="6">
        <v>0</v>
      </c>
      <c r="C54" s="6">
        <v>12902905</v>
      </c>
      <c r="D54" s="23">
        <v>11805660</v>
      </c>
      <c r="E54" s="24">
        <v>10476625</v>
      </c>
      <c r="F54" s="6">
        <v>10476625</v>
      </c>
      <c r="G54" s="25">
        <v>10476625</v>
      </c>
      <c r="H54" s="26">
        <v>0</v>
      </c>
      <c r="I54" s="24">
        <v>10476625</v>
      </c>
      <c r="J54" s="6">
        <v>10476625</v>
      </c>
      <c r="K54" s="25">
        <v>10476625</v>
      </c>
    </row>
    <row r="55" spans="1:11" ht="13.5">
      <c r="A55" s="22" t="s">
        <v>55</v>
      </c>
      <c r="B55" s="6">
        <v>30564489</v>
      </c>
      <c r="C55" s="6">
        <v>103163245</v>
      </c>
      <c r="D55" s="23">
        <v>14047469</v>
      </c>
      <c r="E55" s="24">
        <v>11226000</v>
      </c>
      <c r="F55" s="6">
        <v>21823351</v>
      </c>
      <c r="G55" s="25">
        <v>21823351</v>
      </c>
      <c r="H55" s="26">
        <v>13734727</v>
      </c>
      <c r="I55" s="24">
        <v>10051000</v>
      </c>
      <c r="J55" s="6">
        <v>12493000</v>
      </c>
      <c r="K55" s="25">
        <v>12756000</v>
      </c>
    </row>
    <row r="56" spans="1:11" ht="13.5">
      <c r="A56" s="22" t="s">
        <v>56</v>
      </c>
      <c r="B56" s="6">
        <v>11222022</v>
      </c>
      <c r="C56" s="6">
        <v>10017133</v>
      </c>
      <c r="D56" s="23">
        <v>9941755</v>
      </c>
      <c r="E56" s="24">
        <v>10633113</v>
      </c>
      <c r="F56" s="6">
        <v>8737613</v>
      </c>
      <c r="G56" s="25">
        <v>8737613</v>
      </c>
      <c r="H56" s="26">
        <v>8253936</v>
      </c>
      <c r="I56" s="24">
        <v>9537613</v>
      </c>
      <c r="J56" s="6">
        <v>8737613</v>
      </c>
      <c r="K56" s="25">
        <v>8737613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6107945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7980531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111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5.81423584213531</v>
      </c>
      <c r="I70" s="5">
        <f t="shared" si="8"/>
        <v>0.8138575027773246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112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424368120</v>
      </c>
      <c r="I71" s="2">
        <f t="shared" si="9"/>
        <v>69119255</v>
      </c>
      <c r="J71" s="2">
        <f t="shared" si="9"/>
        <v>0</v>
      </c>
      <c r="K71" s="2">
        <f t="shared" si="9"/>
        <v>0</v>
      </c>
    </row>
    <row r="72" spans="1:11" ht="12.75" hidden="1">
      <c r="A72" s="1" t="s">
        <v>113</v>
      </c>
      <c r="B72" s="2">
        <f>+B77</f>
        <v>51939615</v>
      </c>
      <c r="C72" s="2">
        <f aca="true" t="shared" si="10" ref="C72:K72">+C77</f>
        <v>52429485</v>
      </c>
      <c r="D72" s="2">
        <f t="shared" si="10"/>
        <v>60072760</v>
      </c>
      <c r="E72" s="2">
        <f t="shared" si="10"/>
        <v>73330117</v>
      </c>
      <c r="F72" s="2">
        <f t="shared" si="10"/>
        <v>75283503</v>
      </c>
      <c r="G72" s="2">
        <f t="shared" si="10"/>
        <v>75283503</v>
      </c>
      <c r="H72" s="2">
        <f t="shared" si="10"/>
        <v>72987772</v>
      </c>
      <c r="I72" s="2">
        <f t="shared" si="10"/>
        <v>84927957</v>
      </c>
      <c r="J72" s="2">
        <f t="shared" si="10"/>
        <v>79438060</v>
      </c>
      <c r="K72" s="2">
        <f t="shared" si="10"/>
        <v>80174606</v>
      </c>
    </row>
    <row r="73" spans="1:11" ht="12.75" hidden="1">
      <c r="A73" s="1" t="s">
        <v>114</v>
      </c>
      <c r="B73" s="2">
        <f>+B74</f>
        <v>6033979.166666665</v>
      </c>
      <c r="C73" s="2">
        <f aca="true" t="shared" si="11" ref="C73:K73">+(C78+C80+C81+C82)-(B78+B80+B81+B82)</f>
        <v>6176896</v>
      </c>
      <c r="D73" s="2">
        <f t="shared" si="11"/>
        <v>-458071</v>
      </c>
      <c r="E73" s="2">
        <f t="shared" si="11"/>
        <v>-6235537</v>
      </c>
      <c r="F73" s="2">
        <f>+(F78+F80+F81+F82)-(D78+D80+D81+D82)</f>
        <v>-5985996</v>
      </c>
      <c r="G73" s="2">
        <f>+(G78+G80+G81+G82)-(D78+D80+D81+D82)</f>
        <v>-5985996</v>
      </c>
      <c r="H73" s="2">
        <f>+(H78+H80+H81+H82)-(D78+D80+D81+D82)</f>
        <v>4233543</v>
      </c>
      <c r="I73" s="2">
        <f>+(I78+I80+I81+I82)-(E78+E80+E81+E82)</f>
        <v>18076826</v>
      </c>
      <c r="J73" s="2">
        <f t="shared" si="11"/>
        <v>4904072</v>
      </c>
      <c r="K73" s="2">
        <f t="shared" si="11"/>
        <v>5051382</v>
      </c>
    </row>
    <row r="74" spans="1:11" ht="12.75" hidden="1">
      <c r="A74" s="1" t="s">
        <v>115</v>
      </c>
      <c r="B74" s="2">
        <f>+TREND(C74:E74)</f>
        <v>6033979.166666665</v>
      </c>
      <c r="C74" s="2">
        <f>+C73</f>
        <v>6176896</v>
      </c>
      <c r="D74" s="2">
        <f aca="true" t="shared" si="12" ref="D74:K74">+D73</f>
        <v>-458071</v>
      </c>
      <c r="E74" s="2">
        <f t="shared" si="12"/>
        <v>-6235537</v>
      </c>
      <c r="F74" s="2">
        <f t="shared" si="12"/>
        <v>-5985996</v>
      </c>
      <c r="G74" s="2">
        <f t="shared" si="12"/>
        <v>-5985996</v>
      </c>
      <c r="H74" s="2">
        <f t="shared" si="12"/>
        <v>4233543</v>
      </c>
      <c r="I74" s="2">
        <f t="shared" si="12"/>
        <v>18076826</v>
      </c>
      <c r="J74" s="2">
        <f t="shared" si="12"/>
        <v>4904072</v>
      </c>
      <c r="K74" s="2">
        <f t="shared" si="12"/>
        <v>5051382</v>
      </c>
    </row>
    <row r="75" spans="1:11" ht="12.75" hidden="1">
      <c r="A75" s="1" t="s">
        <v>116</v>
      </c>
      <c r="B75" s="2">
        <f>+B84-(((B80+B81+B78)*B70)-B79)</f>
        <v>64823085</v>
      </c>
      <c r="C75" s="2">
        <f aca="true" t="shared" si="13" ref="C75:K75">+C84-(((C80+C81+C78)*C70)-C79)</f>
        <v>48698358</v>
      </c>
      <c r="D75" s="2">
        <f t="shared" si="13"/>
        <v>60186181</v>
      </c>
      <c r="E75" s="2">
        <f t="shared" si="13"/>
        <v>11086093</v>
      </c>
      <c r="F75" s="2">
        <f t="shared" si="13"/>
        <v>11086093</v>
      </c>
      <c r="G75" s="2">
        <f t="shared" si="13"/>
        <v>11086093</v>
      </c>
      <c r="H75" s="2">
        <f t="shared" si="13"/>
        <v>149256159.05197874</v>
      </c>
      <c r="I75" s="2">
        <f t="shared" si="13"/>
        <v>26631464.910240322</v>
      </c>
      <c r="J75" s="2">
        <f t="shared" si="13"/>
        <v>50150672</v>
      </c>
      <c r="K75" s="2">
        <f t="shared" si="13"/>
        <v>53444608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51939615</v>
      </c>
      <c r="C77" s="3">
        <v>52429485</v>
      </c>
      <c r="D77" s="3">
        <v>60072760</v>
      </c>
      <c r="E77" s="3">
        <v>73330117</v>
      </c>
      <c r="F77" s="3">
        <v>75283503</v>
      </c>
      <c r="G77" s="3">
        <v>75283503</v>
      </c>
      <c r="H77" s="3">
        <v>72987772</v>
      </c>
      <c r="I77" s="3">
        <v>84927957</v>
      </c>
      <c r="J77" s="3">
        <v>79438060</v>
      </c>
      <c r="K77" s="3">
        <v>80174606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6011</v>
      </c>
      <c r="J78" s="3">
        <v>6011</v>
      </c>
      <c r="K78" s="3">
        <v>6011</v>
      </c>
    </row>
    <row r="79" spans="1:11" ht="12.75" hidden="1">
      <c r="A79" s="1" t="s">
        <v>67</v>
      </c>
      <c r="B79" s="3">
        <v>56308623</v>
      </c>
      <c r="C79" s="3">
        <v>37432963</v>
      </c>
      <c r="D79" s="3">
        <v>46872392</v>
      </c>
      <c r="E79" s="3">
        <v>7251517</v>
      </c>
      <c r="F79" s="3">
        <v>7251517</v>
      </c>
      <c r="G79" s="3">
        <v>7251517</v>
      </c>
      <c r="H79" s="3">
        <v>142172206</v>
      </c>
      <c r="I79" s="3">
        <v>33711871</v>
      </c>
      <c r="J79" s="3">
        <v>36110566</v>
      </c>
      <c r="K79" s="3">
        <v>39404502</v>
      </c>
    </row>
    <row r="80" spans="1:11" ht="12.75" hidden="1">
      <c r="A80" s="1" t="s">
        <v>68</v>
      </c>
      <c r="B80" s="3">
        <v>1445672</v>
      </c>
      <c r="C80" s="3">
        <v>6065542</v>
      </c>
      <c r="D80" s="3">
        <v>4538541</v>
      </c>
      <c r="E80" s="3">
        <v>7874292</v>
      </c>
      <c r="F80" s="3">
        <v>8123833</v>
      </c>
      <c r="G80" s="3">
        <v>8123833</v>
      </c>
      <c r="H80" s="3">
        <v>18836195</v>
      </c>
      <c r="I80" s="3">
        <v>16805427</v>
      </c>
      <c r="J80" s="3">
        <v>21709499</v>
      </c>
      <c r="K80" s="3">
        <v>26760881</v>
      </c>
    </row>
    <row r="81" spans="1:11" ht="12.75" hidden="1">
      <c r="A81" s="1" t="s">
        <v>69</v>
      </c>
      <c r="B81" s="3">
        <v>6945332</v>
      </c>
      <c r="C81" s="3">
        <v>8502358</v>
      </c>
      <c r="D81" s="3">
        <v>9571288</v>
      </c>
      <c r="E81" s="3">
        <v>0</v>
      </c>
      <c r="F81" s="3">
        <v>0</v>
      </c>
      <c r="G81" s="3">
        <v>0</v>
      </c>
      <c r="H81" s="3">
        <v>-492823</v>
      </c>
      <c r="I81" s="3">
        <v>9139680</v>
      </c>
      <c r="J81" s="3">
        <v>9139680</v>
      </c>
      <c r="K81" s="3">
        <v>9139680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424368120</v>
      </c>
      <c r="I83" s="3">
        <v>69119255</v>
      </c>
      <c r="J83" s="3">
        <v>0</v>
      </c>
      <c r="K83" s="3">
        <v>0</v>
      </c>
    </row>
    <row r="84" spans="1:11" ht="12.75" hidden="1">
      <c r="A84" s="1" t="s">
        <v>72</v>
      </c>
      <c r="B84" s="3">
        <v>8514462</v>
      </c>
      <c r="C84" s="3">
        <v>11265395</v>
      </c>
      <c r="D84" s="3">
        <v>13313789</v>
      </c>
      <c r="E84" s="3">
        <v>3834576</v>
      </c>
      <c r="F84" s="3">
        <v>3834576</v>
      </c>
      <c r="G84" s="3">
        <v>3834576</v>
      </c>
      <c r="H84" s="3">
        <v>113736644</v>
      </c>
      <c r="I84" s="3">
        <v>14040106</v>
      </c>
      <c r="J84" s="3">
        <v>14040106</v>
      </c>
      <c r="K84" s="3">
        <v>14040106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2021-09-01T19:06:37Z</dcterms:created>
  <dcterms:modified xsi:type="dcterms:W3CDTF">2021-09-01T19:07:40Z</dcterms:modified>
  <cp:category/>
  <cp:version/>
  <cp:contentType/>
  <cp:contentStatus/>
</cp:coreProperties>
</file>